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15" windowWidth="14370" windowHeight="11640" tabRatio="707" activeTab="4"/>
  </bookViews>
  <sheets>
    <sheet name="1" sheetId="1" r:id="rId1"/>
    <sheet name="續完" sheetId="2" r:id="rId2"/>
    <sheet name="基本資料表" sheetId="3" r:id="rId3"/>
    <sheet name="水體分類" sheetId="4" r:id="rId4"/>
    <sheet name="監測結果說明" sheetId="6" r:id="rId5"/>
  </sheets>
  <externalReferences>
    <externalReference r:id="rId6"/>
  </externalReferences>
  <definedNames>
    <definedName name="_xlnm.Print_Area" localSheetId="0">'1'!$B$2:$U$46</definedName>
    <definedName name="_xlnm.Print_Area" localSheetId="2">基本資料表!$B$2:$N$16</definedName>
    <definedName name="_xlnm.Print_Area" localSheetId="1">續完!$B$1:$U$56</definedName>
  </definedNames>
  <calcPr calcId="145621"/>
</workbook>
</file>

<file path=xl/calcChain.xml><?xml version="1.0" encoding="utf-8"?>
<calcChain xmlns="http://schemas.openxmlformats.org/spreadsheetml/2006/main">
  <c r="B18" i="4" l="1"/>
  <c r="C18" i="4"/>
  <c r="D18" i="4"/>
  <c r="E18" i="4"/>
  <c r="F18" i="4"/>
  <c r="G18" i="4"/>
  <c r="H18" i="4"/>
  <c r="B19" i="4"/>
  <c r="C19" i="4"/>
  <c r="D19" i="4"/>
  <c r="E19" i="4"/>
  <c r="F19" i="4"/>
  <c r="G19" i="4"/>
  <c r="H19" i="4"/>
  <c r="B8" i="4"/>
  <c r="C8" i="4"/>
  <c r="D8" i="4"/>
  <c r="E8" i="4"/>
  <c r="B9" i="4"/>
  <c r="C9" i="4"/>
  <c r="D9" i="4"/>
  <c r="E9" i="4"/>
  <c r="I19" i="4"/>
  <c r="J19" i="4" s="1"/>
  <c r="I18" i="4"/>
  <c r="J18" i="4" s="1"/>
  <c r="F8" i="4"/>
  <c r="G8" i="4"/>
  <c r="F9" i="4"/>
  <c r="G9" i="4" s="1"/>
  <c r="B17" i="4"/>
  <c r="C17" i="4"/>
  <c r="D17" i="4"/>
  <c r="E17" i="4"/>
  <c r="F17" i="4"/>
  <c r="G17" i="4"/>
  <c r="H17" i="4"/>
  <c r="B16" i="4"/>
  <c r="C16" i="4"/>
  <c r="D16" i="4"/>
  <c r="E16" i="4"/>
  <c r="F16" i="4"/>
  <c r="G16" i="4"/>
  <c r="H16" i="4"/>
  <c r="B15" i="4"/>
  <c r="C15" i="4"/>
  <c r="D15" i="4"/>
  <c r="E15" i="4"/>
  <c r="I15" i="4" s="1"/>
  <c r="J15" i="4" s="1"/>
  <c r="F15" i="4"/>
  <c r="G15" i="4"/>
  <c r="H15" i="4"/>
  <c r="B14" i="4"/>
  <c r="I14" i="4" s="1"/>
  <c r="J14" i="4" s="1"/>
  <c r="C14" i="4"/>
  <c r="D14" i="4"/>
  <c r="E14" i="4"/>
  <c r="F14" i="4"/>
  <c r="G14" i="4"/>
  <c r="H14" i="4"/>
  <c r="B13" i="4"/>
  <c r="C13" i="4"/>
  <c r="D13" i="4"/>
  <c r="E13" i="4"/>
  <c r="F13" i="4"/>
  <c r="G13" i="4"/>
  <c r="H13" i="4"/>
  <c r="B6" i="4"/>
  <c r="C6" i="4"/>
  <c r="D6" i="4"/>
  <c r="E6" i="4"/>
  <c r="E7" i="4"/>
  <c r="C7" i="4"/>
  <c r="B7" i="4"/>
  <c r="F7" i="4" s="1"/>
  <c r="G7" i="4" s="1"/>
  <c r="D7" i="4"/>
  <c r="E5" i="4"/>
  <c r="D5" i="4"/>
  <c r="C5" i="4"/>
  <c r="B5" i="4"/>
  <c r="F5" i="4" s="1"/>
  <c r="G5" i="4" s="1"/>
  <c r="E4" i="4"/>
  <c r="D4" i="4"/>
  <c r="C4" i="4"/>
  <c r="B4" i="4"/>
  <c r="D3" i="4"/>
  <c r="C3" i="4"/>
  <c r="B3" i="4"/>
  <c r="F3" i="4" s="1"/>
  <c r="G3" i="4" s="1"/>
  <c r="E3" i="4"/>
  <c r="F6" i="4"/>
  <c r="G6" i="4" s="1"/>
  <c r="I17" i="4"/>
  <c r="J17" i="4" s="1"/>
  <c r="I16" i="4"/>
  <c r="J16" i="4" s="1"/>
  <c r="F4" i="4"/>
  <c r="G4" i="4" s="1"/>
  <c r="I13" i="4"/>
  <c r="J13" i="4" s="1"/>
  <c r="E14" i="1" l="1"/>
  <c r="E9" i="3"/>
  <c r="E14" i="2"/>
  <c r="E7" i="3"/>
  <c r="E12" i="1"/>
  <c r="E12" i="2"/>
  <c r="E13" i="1"/>
  <c r="E8" i="3"/>
  <c r="E13" i="2"/>
  <c r="E15" i="2"/>
  <c r="E10" i="3"/>
  <c r="E15" i="1"/>
  <c r="E16" i="1"/>
  <c r="E16" i="2"/>
  <c r="E11" i="3"/>
  <c r="E11" i="1"/>
  <c r="E6" i="3"/>
  <c r="E11" i="2"/>
  <c r="E17" i="2"/>
  <c r="E17" i="1"/>
  <c r="E12" i="3"/>
</calcChain>
</file>

<file path=xl/sharedStrings.xml><?xml version="1.0" encoding="utf-8"?>
<sst xmlns="http://schemas.openxmlformats.org/spreadsheetml/2006/main" count="312" uniqueCount="221">
  <si>
    <t>編製機關</t>
  </si>
  <si>
    <t>水　　　　　質　　　　　紀　　　　　錄</t>
  </si>
  <si>
    <t>採樣</t>
  </si>
  <si>
    <t>監測站編號</t>
  </si>
  <si>
    <t>氣溫</t>
  </si>
  <si>
    <t>水流量</t>
  </si>
  <si>
    <t>溶氧量</t>
  </si>
  <si>
    <t>需氧量</t>
  </si>
  <si>
    <t>鎘</t>
  </si>
  <si>
    <t>鉛</t>
  </si>
  <si>
    <t>鉻</t>
  </si>
  <si>
    <t>日期</t>
  </si>
  <si>
    <t>時間</t>
  </si>
  <si>
    <t>℃</t>
  </si>
  <si>
    <t>CMS</t>
  </si>
  <si>
    <t>mg/L</t>
  </si>
  <si>
    <t>導電度</t>
  </si>
  <si>
    <t>陰離子</t>
  </si>
  <si>
    <t>桿菌群</t>
  </si>
  <si>
    <t>透視度</t>
  </si>
  <si>
    <t>μmho/</t>
  </si>
  <si>
    <t>活性劑</t>
  </si>
  <si>
    <t>cm</t>
  </si>
  <si>
    <t>NTU</t>
  </si>
  <si>
    <t>審核</t>
  </si>
  <si>
    <t>河   川</t>
  </si>
  <si>
    <t>監測站</t>
  </si>
  <si>
    <t>水體分類</t>
  </si>
  <si>
    <t>監  測  站</t>
  </si>
  <si>
    <t>距匯流口</t>
  </si>
  <si>
    <t>監     測     站</t>
  </si>
  <si>
    <t>監測站座標</t>
  </si>
  <si>
    <t>採樣方式(請擇一打 )</t>
  </si>
  <si>
    <t>名   稱</t>
  </si>
  <si>
    <t>名  稱</t>
  </si>
  <si>
    <t>標    準</t>
  </si>
  <si>
    <t>編      號</t>
  </si>
  <si>
    <t>位   置   (地址)</t>
  </si>
  <si>
    <t>東經</t>
  </si>
  <si>
    <t>北緯</t>
  </si>
  <si>
    <t>橋上</t>
  </si>
  <si>
    <t>河中</t>
  </si>
  <si>
    <t>岸邊</t>
  </si>
  <si>
    <t>主辦統計人員</t>
    <phoneticPr fontId="12" type="noConversion"/>
  </si>
  <si>
    <t>機關長官</t>
    <phoneticPr fontId="12" type="noConversion"/>
  </si>
  <si>
    <t>填表</t>
    <phoneticPr fontId="12" type="noConversion"/>
  </si>
  <si>
    <r>
      <t>期間終了</t>
    </r>
    <r>
      <rPr>
        <sz val="14"/>
        <rFont val="Times New Roman"/>
        <family val="1"/>
      </rPr>
      <t>1</t>
    </r>
    <r>
      <rPr>
        <sz val="14"/>
        <rFont val="標楷體"/>
        <family val="4"/>
      </rPr>
      <t>個月內編報</t>
    </r>
    <phoneticPr fontId="12" type="noConversion"/>
  </si>
  <si>
    <t>機關長官</t>
    <phoneticPr fontId="12" type="noConversion"/>
  </si>
  <si>
    <t>1134-05-02-2</t>
    <phoneticPr fontId="12" type="noConversion"/>
  </si>
  <si>
    <t>臺中市政府環境保護局</t>
    <phoneticPr fontId="12" type="noConversion"/>
  </si>
  <si>
    <t>業務主管人員</t>
    <phoneticPr fontId="12" type="noConversion"/>
  </si>
  <si>
    <t>油脂</t>
    <phoneticPr fontId="12" type="noConversion"/>
  </si>
  <si>
    <t>mg/L</t>
    <phoneticPr fontId="12" type="noConversion"/>
  </si>
  <si>
    <t xml:space="preserve">        審核</t>
    <phoneticPr fontId="12" type="noConversion"/>
  </si>
  <si>
    <t xml:space="preserve">     業務主管人員</t>
    <phoneticPr fontId="12" type="noConversion"/>
  </si>
  <si>
    <t>鎳</t>
    <phoneticPr fontId="12" type="noConversion"/>
  </si>
  <si>
    <t>銅</t>
    <phoneticPr fontId="12" type="noConversion"/>
  </si>
  <si>
    <t>鋅</t>
    <phoneticPr fontId="12" type="noConversion"/>
  </si>
  <si>
    <t>錳</t>
    <phoneticPr fontId="12" type="noConversion"/>
  </si>
  <si>
    <t>硝酸鹽氮</t>
    <phoneticPr fontId="12" type="noConversion"/>
  </si>
  <si>
    <t>亞硝酸鹽氮</t>
    <phoneticPr fontId="12" type="noConversion"/>
  </si>
  <si>
    <t>-</t>
    <phoneticPr fontId="12" type="noConversion"/>
  </si>
  <si>
    <t>大甲溪</t>
    <phoneticPr fontId="12" type="noConversion"/>
  </si>
  <si>
    <r>
      <t>RPI</t>
    </r>
    <r>
      <rPr>
        <sz val="16"/>
        <rFont val="標楷體"/>
        <family val="4"/>
      </rPr>
      <t>值</t>
    </r>
  </si>
  <si>
    <t>水質測站</t>
    <phoneticPr fontId="12" type="noConversion"/>
  </si>
  <si>
    <t>溶氧量</t>
    <phoneticPr fontId="19" type="noConversion"/>
  </si>
  <si>
    <t>生化需氧量</t>
    <phoneticPr fontId="19" type="noConversion"/>
  </si>
  <si>
    <t>懸浮固體</t>
    <phoneticPr fontId="19" type="noConversion"/>
  </si>
  <si>
    <t>氨氮</t>
    <phoneticPr fontId="19" type="noConversion"/>
  </si>
  <si>
    <r>
      <t>RPI</t>
    </r>
    <r>
      <rPr>
        <sz val="12"/>
        <rFont val="標楷體"/>
        <family val="4"/>
      </rPr>
      <t>值</t>
    </r>
  </si>
  <si>
    <t>污染程度</t>
    <phoneticPr fontId="19" type="noConversion"/>
  </si>
  <si>
    <t>水體分類水質標準</t>
    <phoneticPr fontId="19" type="noConversion"/>
  </si>
  <si>
    <t>水質測站</t>
    <phoneticPr fontId="12" type="noConversion"/>
  </si>
  <si>
    <r>
      <t>pH</t>
    </r>
    <r>
      <rPr>
        <sz val="12"/>
        <rFont val="標楷體"/>
        <family val="4"/>
      </rPr>
      <t>值</t>
    </r>
  </si>
  <si>
    <t>溶氧量</t>
    <phoneticPr fontId="19" type="noConversion"/>
  </si>
  <si>
    <t>生化需氧量</t>
    <phoneticPr fontId="19" type="noConversion"/>
  </si>
  <si>
    <t>懸浮固體</t>
    <phoneticPr fontId="19" type="noConversion"/>
  </si>
  <si>
    <t>大腸桿菌群</t>
    <phoneticPr fontId="19" type="noConversion"/>
  </si>
  <si>
    <t>氨氮</t>
    <phoneticPr fontId="19" type="noConversion"/>
  </si>
  <si>
    <t>總磷</t>
    <phoneticPr fontId="19" type="noConversion"/>
  </si>
  <si>
    <t>水體分類等級</t>
    <phoneticPr fontId="19" type="noConversion"/>
  </si>
  <si>
    <t>水體分類</t>
    <phoneticPr fontId="19" type="noConversion"/>
  </si>
  <si>
    <t>距離(公里)</t>
    <phoneticPr fontId="12" type="noConversion"/>
  </si>
  <si>
    <t>ˇ</t>
    <phoneticPr fontId="12" type="noConversion"/>
  </si>
  <si>
    <t>監    測    項    目</t>
    <phoneticPr fontId="12" type="noConversion"/>
  </si>
  <si>
    <t>流 域 別</t>
    <phoneticPr fontId="12" type="noConversion"/>
  </si>
  <si>
    <t>一、河川污染程度說明：</t>
  </si>
  <si>
    <t>中度污染</t>
  </si>
  <si>
    <t>嚴重污染</t>
  </si>
  <si>
    <t>4.6~6.5</t>
  </si>
  <si>
    <t>2.0~4.5</t>
  </si>
  <si>
    <t>3.0~4.9</t>
  </si>
  <si>
    <t>5.0~15</t>
  </si>
  <si>
    <t>20~49</t>
  </si>
  <si>
    <t>50~100</t>
  </si>
  <si>
    <t>0.50~0.99</t>
  </si>
  <si>
    <t>1.0~3.1</t>
  </si>
  <si>
    <t>2.0~3.0</t>
  </si>
  <si>
    <t>3.0~6.0</t>
  </si>
  <si>
    <t>本市對於河川水質檢測結果進行評估時，</t>
    <phoneticPr fontId="12" type="noConversion"/>
  </si>
  <si>
    <r>
      <t>乃以河川污染指標（</t>
    </r>
    <r>
      <rPr>
        <sz val="14"/>
        <rFont val="Times New Roman"/>
        <family val="1"/>
      </rPr>
      <t>River Pollution Index</t>
    </r>
    <r>
      <rPr>
        <sz val="14"/>
        <rFont val="標楷體"/>
        <family val="4"/>
      </rPr>
      <t>，</t>
    </r>
    <r>
      <rPr>
        <sz val="14"/>
        <rFont val="Times New Roman"/>
        <family val="1"/>
      </rPr>
      <t>RPI</t>
    </r>
    <r>
      <rPr>
        <sz val="14"/>
        <rFont val="標楷體"/>
        <family val="4"/>
      </rPr>
      <t>）來評估河川水質污染程度。</t>
    </r>
    <phoneticPr fontId="12" type="noConversion"/>
  </si>
  <si>
    <r>
      <t>溶氧量（</t>
    </r>
    <r>
      <rPr>
        <sz val="12"/>
        <rFont val="Times New Roman"/>
        <family val="1"/>
      </rPr>
      <t>mg/L</t>
    </r>
    <r>
      <rPr>
        <sz val="12"/>
        <rFont val="標楷體"/>
        <family val="4"/>
      </rPr>
      <t>）</t>
    </r>
  </si>
  <si>
    <r>
      <t>6.5</t>
    </r>
    <r>
      <rPr>
        <sz val="12"/>
        <rFont val="標楷體"/>
        <family val="4"/>
      </rPr>
      <t>以上</t>
    </r>
  </si>
  <si>
    <r>
      <t>2.0</t>
    </r>
    <r>
      <rPr>
        <sz val="12"/>
        <rFont val="標楷體"/>
        <family val="4"/>
      </rPr>
      <t>以下</t>
    </r>
  </si>
  <si>
    <r>
      <t>生化需氧量（</t>
    </r>
    <r>
      <rPr>
        <sz val="12"/>
        <rFont val="Times New Roman"/>
        <family val="1"/>
      </rPr>
      <t>mg/L</t>
    </r>
    <r>
      <rPr>
        <sz val="12"/>
        <rFont val="標楷體"/>
        <family val="4"/>
      </rPr>
      <t>）</t>
    </r>
  </si>
  <si>
    <r>
      <t>3.0</t>
    </r>
    <r>
      <rPr>
        <sz val="12"/>
        <rFont val="標楷體"/>
        <family val="4"/>
      </rPr>
      <t>以下</t>
    </r>
  </si>
  <si>
    <r>
      <t>15</t>
    </r>
    <r>
      <rPr>
        <sz val="12"/>
        <rFont val="標楷體"/>
        <family val="4"/>
      </rPr>
      <t>以上</t>
    </r>
  </si>
  <si>
    <r>
      <t>懸浮固體（</t>
    </r>
    <r>
      <rPr>
        <sz val="12"/>
        <rFont val="Times New Roman"/>
        <family val="1"/>
      </rPr>
      <t>mg/L</t>
    </r>
    <r>
      <rPr>
        <sz val="12"/>
        <rFont val="標楷體"/>
        <family val="4"/>
      </rPr>
      <t>）</t>
    </r>
  </si>
  <si>
    <r>
      <t>20</t>
    </r>
    <r>
      <rPr>
        <sz val="12"/>
        <rFont val="標楷體"/>
        <family val="4"/>
      </rPr>
      <t>以下</t>
    </r>
  </si>
  <si>
    <r>
      <t>100</t>
    </r>
    <r>
      <rPr>
        <sz val="12"/>
        <rFont val="標楷體"/>
        <family val="4"/>
      </rPr>
      <t>以上</t>
    </r>
  </si>
  <si>
    <r>
      <t>氨氮（</t>
    </r>
    <r>
      <rPr>
        <sz val="12"/>
        <rFont val="Times New Roman"/>
        <family val="1"/>
      </rPr>
      <t>mg/L</t>
    </r>
    <r>
      <rPr>
        <sz val="12"/>
        <rFont val="標楷體"/>
        <family val="4"/>
      </rPr>
      <t>）</t>
    </r>
  </si>
  <si>
    <r>
      <t>0.50</t>
    </r>
    <r>
      <rPr>
        <sz val="12"/>
        <rFont val="標楷體"/>
        <family val="4"/>
      </rPr>
      <t>以下</t>
    </r>
  </si>
  <si>
    <r>
      <t>3.0</t>
    </r>
    <r>
      <rPr>
        <sz val="12"/>
        <rFont val="標楷體"/>
        <family val="4"/>
      </rPr>
      <t>以上</t>
    </r>
  </si>
  <si>
    <r>
      <t>點</t>
    </r>
    <r>
      <rPr>
        <sz val="12"/>
        <rFont val="Times New Roman"/>
        <family val="1"/>
      </rPr>
      <t xml:space="preserve"> </t>
    </r>
    <r>
      <rPr>
        <sz val="12"/>
        <rFont val="標楷體"/>
        <family val="4"/>
      </rPr>
      <t>數</t>
    </r>
  </si>
  <si>
    <r>
      <t>積</t>
    </r>
    <r>
      <rPr>
        <sz val="12"/>
        <rFont val="Times New Roman"/>
        <family val="1"/>
      </rPr>
      <t xml:space="preserve"> </t>
    </r>
    <r>
      <rPr>
        <sz val="12"/>
        <rFont val="標楷體"/>
        <family val="4"/>
      </rPr>
      <t>分</t>
    </r>
  </si>
  <si>
    <r>
      <t>6.0</t>
    </r>
    <r>
      <rPr>
        <sz val="12"/>
        <rFont val="標楷體"/>
        <family val="4"/>
      </rPr>
      <t>以上</t>
    </r>
  </si>
  <si>
    <r>
      <t>公</t>
    </r>
    <r>
      <rPr>
        <sz val="14"/>
        <rFont val="Times New Roman"/>
        <family val="1"/>
      </rPr>
      <t xml:space="preserve"> </t>
    </r>
    <r>
      <rPr>
        <sz val="14"/>
        <rFont val="標楷體"/>
        <family val="4"/>
      </rPr>
      <t>開</t>
    </r>
    <r>
      <rPr>
        <sz val="14"/>
        <rFont val="Times New Roman"/>
        <family val="1"/>
      </rPr>
      <t xml:space="preserve"> </t>
    </r>
    <r>
      <rPr>
        <sz val="14"/>
        <rFont val="標楷體"/>
        <family val="4"/>
      </rPr>
      <t>類</t>
    </r>
  </si>
  <si>
    <r>
      <t>季</t>
    </r>
    <r>
      <rPr>
        <sz val="14"/>
        <rFont val="Times New Roman"/>
        <family val="1"/>
      </rPr>
      <t xml:space="preserve">    </t>
    </r>
    <r>
      <rPr>
        <sz val="14"/>
        <rFont val="標楷體"/>
        <family val="4"/>
      </rPr>
      <t>報</t>
    </r>
  </si>
  <si>
    <r>
      <t>表</t>
    </r>
    <r>
      <rPr>
        <sz val="14"/>
        <rFont val="Times New Roman"/>
        <family val="1"/>
      </rPr>
      <t xml:space="preserve">    </t>
    </r>
    <r>
      <rPr>
        <sz val="14"/>
        <rFont val="標楷體"/>
        <family val="4"/>
      </rPr>
      <t>號</t>
    </r>
  </si>
  <si>
    <r>
      <t>水</t>
    </r>
    <r>
      <rPr>
        <sz val="14"/>
        <rFont val="Times New Roman"/>
        <family val="1"/>
      </rPr>
      <t xml:space="preserve"> </t>
    </r>
    <r>
      <rPr>
        <sz val="14"/>
        <rFont val="標楷體"/>
        <family val="4"/>
      </rPr>
      <t>體</t>
    </r>
  </si>
  <si>
    <r>
      <t>生</t>
    </r>
    <r>
      <rPr>
        <sz val="14"/>
        <rFont val="Times New Roman"/>
        <family val="1"/>
      </rPr>
      <t xml:space="preserve">  </t>
    </r>
    <r>
      <rPr>
        <sz val="14"/>
        <rFont val="標楷體"/>
        <family val="4"/>
      </rPr>
      <t>化</t>
    </r>
  </si>
  <si>
    <r>
      <t>化</t>
    </r>
    <r>
      <rPr>
        <sz val="14"/>
        <rFont val="Times New Roman"/>
        <family val="1"/>
      </rPr>
      <t xml:space="preserve">  </t>
    </r>
    <r>
      <rPr>
        <sz val="14"/>
        <rFont val="標楷體"/>
        <family val="4"/>
      </rPr>
      <t>學</t>
    </r>
  </si>
  <si>
    <r>
      <t>懸</t>
    </r>
    <r>
      <rPr>
        <sz val="14"/>
        <rFont val="Times New Roman"/>
        <family val="1"/>
      </rPr>
      <t xml:space="preserve"> </t>
    </r>
    <r>
      <rPr>
        <sz val="14"/>
        <rFont val="標楷體"/>
        <family val="4"/>
      </rPr>
      <t>浮</t>
    </r>
  </si>
  <si>
    <r>
      <t xml:space="preserve"> </t>
    </r>
    <r>
      <rPr>
        <sz val="14"/>
        <rFont val="標楷體"/>
        <family val="4"/>
      </rPr>
      <t>河川名稱</t>
    </r>
  </si>
  <si>
    <r>
      <t>監</t>
    </r>
    <r>
      <rPr>
        <sz val="14"/>
        <rFont val="Times New Roman"/>
        <family val="1"/>
      </rPr>
      <t xml:space="preserve"> </t>
    </r>
    <r>
      <rPr>
        <sz val="14"/>
        <rFont val="標楷體"/>
        <family val="4"/>
      </rPr>
      <t>測</t>
    </r>
    <r>
      <rPr>
        <sz val="14"/>
        <rFont val="Times New Roman"/>
        <family val="1"/>
      </rPr>
      <t xml:space="preserve"> </t>
    </r>
    <r>
      <rPr>
        <sz val="14"/>
        <rFont val="標楷體"/>
        <family val="4"/>
      </rPr>
      <t>站</t>
    </r>
    <r>
      <rPr>
        <sz val="14"/>
        <rFont val="Times New Roman"/>
        <family val="1"/>
      </rPr>
      <t xml:space="preserve"> </t>
    </r>
    <r>
      <rPr>
        <sz val="14"/>
        <rFont val="標楷體"/>
        <family val="4"/>
      </rPr>
      <t>名</t>
    </r>
  </si>
  <si>
    <r>
      <t>分</t>
    </r>
    <r>
      <rPr>
        <sz val="14"/>
        <rFont val="Times New Roman"/>
        <family val="1"/>
      </rPr>
      <t xml:space="preserve"> </t>
    </r>
    <r>
      <rPr>
        <sz val="14"/>
        <rFont val="標楷體"/>
        <family val="4"/>
      </rPr>
      <t>類</t>
    </r>
  </si>
  <si>
    <r>
      <t>水</t>
    </r>
    <r>
      <rPr>
        <sz val="14"/>
        <rFont val="Times New Roman"/>
        <family val="1"/>
      </rPr>
      <t xml:space="preserve"> </t>
    </r>
    <r>
      <rPr>
        <sz val="14"/>
        <rFont val="標楷體"/>
        <family val="4"/>
      </rPr>
      <t>溫</t>
    </r>
  </si>
  <si>
    <r>
      <t>pH</t>
    </r>
    <r>
      <rPr>
        <sz val="14"/>
        <rFont val="標楷體"/>
        <family val="4"/>
      </rPr>
      <t>值</t>
    </r>
  </si>
  <si>
    <r>
      <t>總</t>
    </r>
    <r>
      <rPr>
        <sz val="14"/>
        <rFont val="Times New Roman"/>
        <family val="1"/>
      </rPr>
      <t xml:space="preserve"> </t>
    </r>
    <r>
      <rPr>
        <sz val="14"/>
        <rFont val="標楷體"/>
        <family val="4"/>
      </rPr>
      <t>氮</t>
    </r>
  </si>
  <si>
    <r>
      <t>總</t>
    </r>
    <r>
      <rPr>
        <sz val="14"/>
        <rFont val="Times New Roman"/>
        <family val="1"/>
      </rPr>
      <t xml:space="preserve"> </t>
    </r>
    <r>
      <rPr>
        <sz val="14"/>
        <rFont val="標楷體"/>
        <family val="4"/>
      </rPr>
      <t>磷</t>
    </r>
  </si>
  <si>
    <r>
      <t>固</t>
    </r>
    <r>
      <rPr>
        <sz val="14"/>
        <rFont val="Times New Roman"/>
        <family val="1"/>
      </rPr>
      <t xml:space="preserve"> </t>
    </r>
    <r>
      <rPr>
        <sz val="14"/>
        <rFont val="標楷體"/>
        <family val="4"/>
      </rPr>
      <t>體</t>
    </r>
  </si>
  <si>
    <r>
      <t>等</t>
    </r>
    <r>
      <rPr>
        <sz val="14"/>
        <rFont val="Times New Roman"/>
        <family val="1"/>
      </rPr>
      <t xml:space="preserve"> </t>
    </r>
    <r>
      <rPr>
        <sz val="14"/>
        <rFont val="標楷體"/>
        <family val="4"/>
      </rPr>
      <t>級</t>
    </r>
  </si>
  <si>
    <r>
      <t>(5</t>
    </r>
    <r>
      <rPr>
        <sz val="12"/>
        <rFont val="標楷體"/>
        <family val="4"/>
      </rPr>
      <t>天</t>
    </r>
    <r>
      <rPr>
        <sz val="12"/>
        <rFont val="Times New Roman"/>
        <family val="1"/>
      </rPr>
      <t>20</t>
    </r>
    <r>
      <rPr>
        <sz val="12"/>
        <rFont val="標楷體"/>
        <family val="4"/>
      </rPr>
      <t>℃</t>
    </r>
    <r>
      <rPr>
        <sz val="12"/>
        <rFont val="Times New Roman"/>
        <family val="1"/>
      </rPr>
      <t>)</t>
    </r>
  </si>
  <si>
    <r>
      <t>mg/L(</t>
    </r>
    <r>
      <rPr>
        <sz val="14"/>
        <rFont val="標楷體"/>
        <family val="4"/>
      </rPr>
      <t>統計至小數第</t>
    </r>
    <r>
      <rPr>
        <sz val="14"/>
        <rFont val="Times New Roman"/>
        <family val="1"/>
      </rPr>
      <t>4</t>
    </r>
    <r>
      <rPr>
        <sz val="14"/>
        <rFont val="標楷體"/>
        <family val="4"/>
      </rPr>
      <t>位</t>
    </r>
    <r>
      <rPr>
        <sz val="14"/>
        <rFont val="Times New Roman"/>
        <family val="1"/>
      </rPr>
      <t>)</t>
    </r>
    <phoneticPr fontId="12" type="noConversion"/>
  </si>
  <si>
    <r>
      <t>大</t>
    </r>
    <r>
      <rPr>
        <sz val="14"/>
        <rFont val="Times New Roman"/>
        <family val="1"/>
      </rPr>
      <t xml:space="preserve">  </t>
    </r>
    <r>
      <rPr>
        <sz val="14"/>
        <rFont val="標楷體"/>
        <family val="4"/>
      </rPr>
      <t>腸</t>
    </r>
  </si>
  <si>
    <r>
      <t>界</t>
    </r>
    <r>
      <rPr>
        <sz val="14"/>
        <rFont val="Times New Roman"/>
        <family val="1"/>
      </rPr>
      <t xml:space="preserve">  </t>
    </r>
    <r>
      <rPr>
        <sz val="14"/>
        <rFont val="標楷體"/>
        <family val="4"/>
      </rPr>
      <t>面</t>
    </r>
  </si>
  <si>
    <r>
      <t>氨</t>
    </r>
    <r>
      <rPr>
        <sz val="14"/>
        <rFont val="Times New Roman"/>
        <family val="1"/>
      </rPr>
      <t xml:space="preserve"> </t>
    </r>
    <r>
      <rPr>
        <sz val="14"/>
        <rFont val="標楷體"/>
        <family val="4"/>
      </rPr>
      <t>氮</t>
    </r>
  </si>
  <si>
    <r>
      <t>氯</t>
    </r>
    <r>
      <rPr>
        <sz val="14"/>
        <rFont val="Times New Roman"/>
        <family val="1"/>
      </rPr>
      <t xml:space="preserve"> </t>
    </r>
    <r>
      <rPr>
        <sz val="14"/>
        <rFont val="標楷體"/>
        <family val="4"/>
      </rPr>
      <t>鹽</t>
    </r>
  </si>
  <si>
    <r>
      <t>濁</t>
    </r>
    <r>
      <rPr>
        <sz val="14"/>
        <rFont val="Times New Roman"/>
        <family val="1"/>
      </rPr>
      <t xml:space="preserve"> </t>
    </r>
    <r>
      <rPr>
        <sz val="14"/>
        <rFont val="標楷體"/>
        <family val="4"/>
      </rPr>
      <t>度</t>
    </r>
  </si>
  <si>
    <r>
      <t>備</t>
    </r>
    <r>
      <rPr>
        <sz val="14"/>
        <rFont val="Times New Roman"/>
        <family val="1"/>
      </rPr>
      <t xml:space="preserve"> </t>
    </r>
    <r>
      <rPr>
        <sz val="14"/>
        <rFont val="標楷體"/>
        <family val="4"/>
      </rPr>
      <t>註</t>
    </r>
  </si>
  <si>
    <r>
      <t>cm/25</t>
    </r>
    <r>
      <rPr>
        <sz val="14"/>
        <rFont val="標楷體"/>
        <family val="4"/>
      </rPr>
      <t>℃</t>
    </r>
  </si>
  <si>
    <r>
      <t>資料來源：依據本市河川水質監測資料編製。</t>
    </r>
    <r>
      <rPr>
        <sz val="14"/>
        <rFont val="Times New Roman"/>
        <family val="1"/>
      </rPr>
      <t xml:space="preserve"> </t>
    </r>
    <phoneticPr fontId="12" type="noConversion"/>
  </si>
  <si>
    <r>
      <t>填表說明：</t>
    </r>
    <r>
      <rPr>
        <sz val="14"/>
        <rFont val="Times New Roman"/>
        <family val="1"/>
      </rPr>
      <t>1.</t>
    </r>
    <r>
      <rPr>
        <sz val="14"/>
        <rFont val="標楷體"/>
        <family val="4"/>
      </rPr>
      <t>本表「水質記錄」之空白欄位係填列除上列監測項目外之其他監測項目，並請註明監測項目名稱及統計單位。</t>
    </r>
  </si>
  <si>
    <r>
      <t>　　　　　</t>
    </r>
    <r>
      <rPr>
        <sz val="14"/>
        <rFont val="Times New Roman"/>
        <family val="1"/>
      </rPr>
      <t>2.</t>
    </r>
    <r>
      <rPr>
        <sz val="14"/>
        <rFont val="標楷體"/>
        <family val="4"/>
      </rPr>
      <t>若各河川水質監測項目監測值因含量極微或受儀器限制無法測出含量值時，請填列儀器所能監測之極限值，並以負值表示。</t>
    </r>
  </si>
  <si>
    <r>
      <t>　　　　　</t>
    </r>
    <r>
      <rPr>
        <sz val="14"/>
        <rFont val="Times New Roman"/>
        <family val="1"/>
      </rPr>
      <t>3.</t>
    </r>
    <r>
      <rPr>
        <sz val="14"/>
        <rFont val="標楷體"/>
        <family val="4"/>
      </rPr>
      <t>本表編製</t>
    </r>
    <r>
      <rPr>
        <sz val="14"/>
        <rFont val="Times New Roman"/>
        <family val="1"/>
      </rPr>
      <t>1</t>
    </r>
    <r>
      <rPr>
        <sz val="14"/>
        <rFont val="標楷體"/>
        <family val="4"/>
      </rPr>
      <t>式</t>
    </r>
    <r>
      <rPr>
        <sz val="14"/>
        <rFont val="Times New Roman"/>
        <family val="1"/>
      </rPr>
      <t>3</t>
    </r>
    <r>
      <rPr>
        <sz val="14"/>
        <rFont val="標楷體"/>
        <family val="4"/>
      </rPr>
      <t>份，</t>
    </r>
    <r>
      <rPr>
        <sz val="14"/>
        <rFont val="Times New Roman"/>
        <family val="1"/>
      </rPr>
      <t>1</t>
    </r>
    <r>
      <rPr>
        <sz val="14"/>
        <rFont val="標楷體"/>
        <family val="4"/>
      </rPr>
      <t>份送市政府主計處，</t>
    </r>
    <r>
      <rPr>
        <sz val="14"/>
        <rFont val="Times New Roman"/>
        <family val="1"/>
      </rPr>
      <t>1</t>
    </r>
    <r>
      <rPr>
        <sz val="14"/>
        <rFont val="標楷體"/>
        <family val="4"/>
      </rPr>
      <t>份送本局會計室，</t>
    </r>
    <r>
      <rPr>
        <sz val="14"/>
        <rFont val="Times New Roman"/>
        <family val="1"/>
      </rPr>
      <t>1</t>
    </r>
    <r>
      <rPr>
        <sz val="14"/>
        <rFont val="標楷體"/>
        <family val="4"/>
      </rPr>
      <t>份自存。</t>
    </r>
    <phoneticPr fontId="12" type="noConversion"/>
  </si>
  <si>
    <t>CFU/100ml</t>
    <phoneticPr fontId="12" type="noConversion"/>
  </si>
  <si>
    <t>依據水污染防制法之地面水體分類及水質標準，陸域地面水體分類分為甲、乙、丙、丁、戊五類，其適用性質如下：</t>
    <phoneticPr fontId="12" type="noConversion"/>
  </si>
  <si>
    <r>
      <t xml:space="preserve">  一、甲類：適用於一級公共用水、游泳、乙類、丙類、丁類及戊類。</t>
    </r>
    <r>
      <rPr>
        <sz val="14"/>
        <rFont val="Times New Roman"/>
        <family val="1"/>
      </rPr>
      <t/>
    </r>
    <phoneticPr fontId="12" type="noConversion"/>
  </si>
  <si>
    <t xml:space="preserve">  二、乙類：適用於二級公共用水、一級水產用水、丙類、丁類及戊類。</t>
    <phoneticPr fontId="12" type="noConversion"/>
  </si>
  <si>
    <t xml:space="preserve">  三、丙類：適用於三級公共用水、二級水產用水、一級工業用水、丁類及戊類。</t>
    <phoneticPr fontId="12" type="noConversion"/>
  </si>
  <si>
    <t xml:space="preserve">  四、丁類：適用於灌溉用水、二級工業用水及環境保育。</t>
    <phoneticPr fontId="12" type="noConversion"/>
  </si>
  <si>
    <t xml:space="preserve">  五、戊類：適用環境保育。</t>
    <phoneticPr fontId="12" type="noConversion"/>
  </si>
  <si>
    <t>依據水污染防制法之地面水體分類及水質標準，陸域地面水體分類分為甲、乙、丙、丁、戊五類，其適用性質如下：</t>
    <phoneticPr fontId="12" type="noConversion"/>
  </si>
  <si>
    <r>
      <t xml:space="preserve">  一、甲類：適用於一級公共用水、游泳、乙類、丙類、丁類及戊類。</t>
    </r>
    <r>
      <rPr>
        <sz val="14"/>
        <rFont val="Times New Roman"/>
        <family val="1"/>
      </rPr>
      <t/>
    </r>
    <phoneticPr fontId="12" type="noConversion"/>
  </si>
  <si>
    <t xml:space="preserve">  二、乙類：適用於二級公共用水、一級水產用水、丙類、丁類及戊類。</t>
    <phoneticPr fontId="12" type="noConversion"/>
  </si>
  <si>
    <t xml:space="preserve">  三、丙類：適用於三級公共用水、二級水產用水、一級工業用水、丁類及戊類。</t>
    <phoneticPr fontId="12" type="noConversion"/>
  </si>
  <si>
    <t xml:space="preserve">  四、丁類：適用於灌溉用水、二級工業用水及環境保育。</t>
    <phoneticPr fontId="12" type="noConversion"/>
  </si>
  <si>
    <t xml:space="preserve">  五、戊類：適用環境保育。</t>
    <phoneticPr fontId="12" type="noConversion"/>
  </si>
  <si>
    <t>南北三路橋</t>
    <phoneticPr fontId="12" type="noConversion"/>
  </si>
  <si>
    <t>南北八路橋</t>
    <phoneticPr fontId="12" type="noConversion"/>
  </si>
  <si>
    <t>南北八路橋</t>
    <phoneticPr fontId="12" type="noConversion"/>
  </si>
  <si>
    <t>大安港一號橋</t>
    <phoneticPr fontId="12" type="noConversion"/>
  </si>
  <si>
    <t>大甲溪上游</t>
    <phoneticPr fontId="12" type="noConversion"/>
  </si>
  <si>
    <t>大甲溪下游</t>
    <phoneticPr fontId="12" type="noConversion"/>
  </si>
  <si>
    <t>臺中市大安濱海樂園周邊及大甲溪出海口河川海灘水體水質監測計畫</t>
    <phoneticPr fontId="12" type="noConversion"/>
  </si>
  <si>
    <t>大安港一號橋</t>
    <phoneticPr fontId="12" type="noConversion"/>
  </si>
  <si>
    <r>
      <t>■</t>
    </r>
    <r>
      <rPr>
        <sz val="14"/>
        <rFont val="Times New Roman"/>
        <family val="1"/>
      </rPr>
      <t xml:space="preserve"> </t>
    </r>
    <r>
      <rPr>
        <sz val="14"/>
        <rFont val="標楷體"/>
        <family val="4"/>
      </rPr>
      <t>北汕溪河川水質測站為大安港一號橋。</t>
    </r>
    <phoneticPr fontId="12" type="noConversion"/>
  </si>
  <si>
    <r>
      <t>■</t>
    </r>
    <r>
      <rPr>
        <sz val="14"/>
        <rFont val="Times New Roman"/>
        <family val="1"/>
      </rPr>
      <t xml:space="preserve"> </t>
    </r>
    <r>
      <rPr>
        <sz val="14"/>
        <rFont val="標楷體"/>
        <family val="4"/>
      </rPr>
      <t>頂店第二大排河川水質測站分別為南北三路橋、南北八路橋。</t>
    </r>
    <phoneticPr fontId="12" type="noConversion"/>
  </si>
  <si>
    <t>頂店第二大排</t>
    <phoneticPr fontId="12" type="noConversion"/>
  </si>
  <si>
    <t>北汕溪</t>
    <phoneticPr fontId="12" type="noConversion"/>
  </si>
  <si>
    <t>南北三路橋</t>
    <phoneticPr fontId="12" type="noConversion"/>
  </si>
  <si>
    <t>臺中市大安濱海樂園周邊及大甲溪出海口 水質監測站基本資料表</t>
    <phoneticPr fontId="12" type="noConversion"/>
  </si>
  <si>
    <t>中華民國 102 年 5月底</t>
    <phoneticPr fontId="12" type="noConversion"/>
  </si>
  <si>
    <t>大安港一號橋</t>
    <phoneticPr fontId="12" type="noConversion"/>
  </si>
  <si>
    <t>大甲溪出海口(饅魚苗網)上游</t>
    <phoneticPr fontId="12" type="noConversion"/>
  </si>
  <si>
    <t>大甲溪出海口(饅魚苗網)下游</t>
    <phoneticPr fontId="12" type="noConversion"/>
  </si>
  <si>
    <t>水溫、pH、cond、DO、BOD、COD、SS、氨氮、大腸桿菌群、TP、硝酸鹽氮、亞硝酸鹽氮、TN</t>
    <phoneticPr fontId="12" type="noConversion"/>
  </si>
  <si>
    <t>120°37’06”</t>
    <phoneticPr fontId="12" type="noConversion"/>
  </si>
  <si>
    <t>24°22’36”</t>
    <phoneticPr fontId="12" type="noConversion"/>
  </si>
  <si>
    <t>120°35’30”</t>
    <phoneticPr fontId="12" type="noConversion"/>
  </si>
  <si>
    <t>24°22’44”</t>
    <phoneticPr fontId="12" type="noConversion"/>
  </si>
  <si>
    <t>120°34’53”</t>
    <phoneticPr fontId="12" type="noConversion"/>
  </si>
  <si>
    <t>24°23’02”</t>
    <phoneticPr fontId="12" type="noConversion"/>
  </si>
  <si>
    <t>120°33’52”</t>
    <phoneticPr fontId="12" type="noConversion"/>
  </si>
  <si>
    <t>24°19’42”</t>
    <phoneticPr fontId="12" type="noConversion"/>
  </si>
  <si>
    <t>120°33’13”</t>
    <phoneticPr fontId="12" type="noConversion"/>
  </si>
  <si>
    <t>24°19’35”</t>
    <phoneticPr fontId="12" type="noConversion"/>
  </si>
  <si>
    <r>
      <t>臺中市大安區東西五路南北三路交會處</t>
    </r>
    <r>
      <rPr>
        <sz val="12"/>
        <color indexed="14"/>
        <rFont val="Times New Roman"/>
        <family val="1"/>
      </rPr>
      <t>(</t>
    </r>
    <r>
      <rPr>
        <sz val="12"/>
        <color indexed="14"/>
        <rFont val="標楷體"/>
        <family val="4"/>
      </rPr>
      <t>頂店第二大排上游</t>
    </r>
    <r>
      <rPr>
        <sz val="12"/>
        <color indexed="14"/>
        <rFont val="Times New Roman"/>
        <family val="1"/>
      </rPr>
      <t>)</t>
    </r>
    <phoneticPr fontId="12" type="noConversion"/>
  </si>
  <si>
    <r>
      <t>臺中市大安區東西六路南北八路交會處</t>
    </r>
    <r>
      <rPr>
        <sz val="12"/>
        <color indexed="14"/>
        <rFont val="Times New Roman"/>
        <family val="1"/>
      </rPr>
      <t>(</t>
    </r>
    <r>
      <rPr>
        <sz val="12"/>
        <color indexed="14"/>
        <rFont val="標楷體"/>
        <family val="4"/>
      </rPr>
      <t>頂店第二大排下游</t>
    </r>
    <r>
      <rPr>
        <sz val="12"/>
        <color indexed="14"/>
        <rFont val="Times New Roman"/>
        <family val="1"/>
      </rPr>
      <t>)</t>
    </r>
    <phoneticPr fontId="12" type="noConversion"/>
  </si>
  <si>
    <r>
      <t>臺中市大安區中山北路頂店第二大排交會處</t>
    </r>
    <r>
      <rPr>
        <sz val="12"/>
        <color indexed="14"/>
        <rFont val="Times New Roman"/>
        <family val="1"/>
      </rPr>
      <t>(</t>
    </r>
    <r>
      <rPr>
        <sz val="12"/>
        <color indexed="14"/>
        <rFont val="標楷體"/>
        <family val="4"/>
      </rPr>
      <t>北汕溪上游</t>
    </r>
    <r>
      <rPr>
        <sz val="12"/>
        <color indexed="14"/>
        <rFont val="Times New Roman"/>
        <family val="1"/>
      </rPr>
      <t>)</t>
    </r>
    <phoneticPr fontId="12" type="noConversion"/>
  </si>
  <si>
    <t>臺中市清水區大甲溪出海口漁民置放鰻魚苗網上游</t>
    <phoneticPr fontId="12" type="noConversion"/>
  </si>
  <si>
    <t>臺中市清水區大甲溪出海口漁民置放鰻魚苗網下游</t>
    <phoneticPr fontId="12" type="noConversion"/>
  </si>
  <si>
    <t>中華民國 102 年6 月 15 日編製</t>
    <phoneticPr fontId="12" type="noConversion"/>
  </si>
  <si>
    <t>頂店第二大排</t>
    <phoneticPr fontId="6" type="noConversion"/>
  </si>
  <si>
    <t>南北三路橋(頂店第二大排)</t>
    <phoneticPr fontId="6" type="noConversion"/>
  </si>
  <si>
    <t>南北八路橋(頂店第二大排)</t>
    <phoneticPr fontId="6" type="noConversion"/>
  </si>
  <si>
    <t>北汕溪</t>
    <phoneticPr fontId="6" type="noConversion"/>
  </si>
  <si>
    <t>大安港一號橋(北汕溪)</t>
    <phoneticPr fontId="6" type="noConversion"/>
  </si>
  <si>
    <t>大甲溪</t>
    <phoneticPr fontId="6" type="noConversion"/>
  </si>
  <si>
    <t>大甲溪出海口上游(大甲溪)</t>
    <phoneticPr fontId="6" type="noConversion"/>
  </si>
  <si>
    <t>大甲溪出海口下游(大甲溪)</t>
    <phoneticPr fontId="6" type="noConversion"/>
  </si>
  <si>
    <t>北汕溪退潮</t>
    <phoneticPr fontId="12" type="noConversion"/>
  </si>
  <si>
    <t>北汕溪漲潮</t>
    <phoneticPr fontId="12" type="noConversion"/>
  </si>
  <si>
    <t>北汕溪退潮</t>
    <phoneticPr fontId="12" type="noConversion"/>
  </si>
  <si>
    <t>北汕溪漲潮</t>
    <phoneticPr fontId="12" type="noConversion"/>
  </si>
  <si>
    <t>北汕溪退潮</t>
    <phoneticPr fontId="6" type="noConversion"/>
  </si>
  <si>
    <t>北汕溪漲潮</t>
    <phoneticPr fontId="6" type="noConversion"/>
  </si>
  <si>
    <r>
      <t xml:space="preserve">中華民國 </t>
    </r>
    <r>
      <rPr>
        <sz val="18"/>
        <rFont val="Times New Roman"/>
        <family val="1"/>
      </rPr>
      <t xml:space="preserve">102 </t>
    </r>
    <r>
      <rPr>
        <sz val="18"/>
        <rFont val="標楷體"/>
        <family val="4"/>
      </rPr>
      <t>年</t>
    </r>
    <r>
      <rPr>
        <sz val="18"/>
        <rFont val="Times New Roman"/>
        <family val="1"/>
      </rPr>
      <t xml:space="preserve"> 11 </t>
    </r>
    <r>
      <rPr>
        <sz val="18"/>
        <rFont val="標楷體"/>
        <family val="4"/>
      </rPr>
      <t>月</t>
    </r>
    <r>
      <rPr>
        <sz val="18"/>
        <rFont val="Times New Roman"/>
        <family val="1"/>
      </rPr>
      <t xml:space="preserve"> </t>
    </r>
    <r>
      <rPr>
        <sz val="18"/>
        <rFont val="標楷體"/>
        <family val="4"/>
      </rPr>
      <t>至</t>
    </r>
    <r>
      <rPr>
        <sz val="18"/>
        <rFont val="Times New Roman"/>
        <family val="1"/>
      </rPr>
      <t xml:space="preserve"> 11 </t>
    </r>
    <r>
      <rPr>
        <sz val="18"/>
        <rFont val="標楷體"/>
        <family val="4"/>
      </rPr>
      <t>月</t>
    </r>
    <phoneticPr fontId="12" type="noConversion"/>
  </si>
  <si>
    <r>
      <t>中華民國</t>
    </r>
    <r>
      <rPr>
        <sz val="18"/>
        <rFont val="Times New Roman"/>
        <family val="1"/>
      </rPr>
      <t xml:space="preserve"> 102 </t>
    </r>
    <r>
      <rPr>
        <sz val="18"/>
        <rFont val="標楷體"/>
        <family val="4"/>
      </rPr>
      <t>年</t>
    </r>
    <r>
      <rPr>
        <sz val="18"/>
        <rFont val="Times New Roman"/>
        <family val="1"/>
      </rPr>
      <t xml:space="preserve"> 11 </t>
    </r>
    <r>
      <rPr>
        <sz val="18"/>
        <rFont val="標楷體"/>
        <family val="4"/>
      </rPr>
      <t>月</t>
    </r>
    <r>
      <rPr>
        <sz val="18"/>
        <rFont val="Times New Roman"/>
        <family val="1"/>
      </rPr>
      <t xml:space="preserve"> </t>
    </r>
    <r>
      <rPr>
        <sz val="18"/>
        <rFont val="標楷體"/>
        <family val="4"/>
      </rPr>
      <t>至</t>
    </r>
    <r>
      <rPr>
        <sz val="18"/>
        <rFont val="Times New Roman"/>
        <family val="1"/>
      </rPr>
      <t xml:space="preserve"> 11 </t>
    </r>
    <r>
      <rPr>
        <sz val="18"/>
        <rFont val="標楷體"/>
        <family val="4"/>
      </rPr>
      <t>月</t>
    </r>
    <phoneticPr fontId="12" type="noConversion"/>
  </si>
  <si>
    <t>ND</t>
  </si>
  <si>
    <r>
      <t xml:space="preserve">中華民國 </t>
    </r>
    <r>
      <rPr>
        <sz val="14"/>
        <rFont val="Times New Roman"/>
        <family val="1"/>
      </rPr>
      <t xml:space="preserve">102 </t>
    </r>
    <r>
      <rPr>
        <sz val="14"/>
        <rFont val="標楷體"/>
        <family val="4"/>
      </rPr>
      <t>年</t>
    </r>
    <r>
      <rPr>
        <sz val="14"/>
        <rFont val="Times New Roman"/>
        <family val="1"/>
      </rPr>
      <t xml:space="preserve"> 11</t>
    </r>
    <r>
      <rPr>
        <sz val="14"/>
        <rFont val="標楷體"/>
        <family val="4"/>
      </rPr>
      <t>月</t>
    </r>
    <r>
      <rPr>
        <sz val="14"/>
        <rFont val="Times New Roman"/>
        <family val="1"/>
      </rPr>
      <t xml:space="preserve"> 20 </t>
    </r>
    <r>
      <rPr>
        <sz val="14"/>
        <rFont val="標楷體"/>
        <family val="4"/>
      </rPr>
      <t>日編製</t>
    </r>
    <phoneticPr fontId="12" type="noConversion"/>
  </si>
  <si>
    <r>
      <t xml:space="preserve">    </t>
    </r>
    <r>
      <rPr>
        <b/>
        <sz val="18"/>
        <rFont val="標楷體"/>
        <family val="4"/>
      </rPr>
      <t>臺中市大安濱海樂園周邊及大甲溪出海口</t>
    </r>
    <r>
      <rPr>
        <b/>
        <sz val="18"/>
        <rFont val="Times New Roman"/>
        <family val="1"/>
      </rPr>
      <t xml:space="preserve"> 102 </t>
    </r>
    <r>
      <rPr>
        <b/>
        <sz val="18"/>
        <rFont val="標楷體"/>
        <family val="4"/>
      </rPr>
      <t>年度</t>
    </r>
    <r>
      <rPr>
        <b/>
        <sz val="18"/>
        <rFont val="Times New Roman"/>
        <family val="1"/>
      </rPr>
      <t xml:space="preserve"> 11 </t>
    </r>
    <r>
      <rPr>
        <b/>
        <sz val="18"/>
        <rFont val="標楷體"/>
        <family val="4"/>
      </rPr>
      <t>月河川水質監測結果說明</t>
    </r>
    <phoneticPr fontId="12" type="noConversion"/>
  </si>
  <si>
    <r>
      <t>未</t>
    </r>
    <r>
      <rPr>
        <sz val="12"/>
        <rFont val="Times New Roman"/>
        <family val="1"/>
      </rPr>
      <t>(</t>
    </r>
    <r>
      <rPr>
        <sz val="12"/>
        <rFont val="標楷體"/>
        <family val="4"/>
      </rPr>
      <t>稍</t>
    </r>
    <r>
      <rPr>
        <sz val="12"/>
        <rFont val="Times New Roman"/>
        <family val="1"/>
      </rPr>
      <t>)</t>
    </r>
    <r>
      <rPr>
        <sz val="12"/>
        <rFont val="標楷體"/>
        <family val="4"/>
      </rPr>
      <t>受污染</t>
    </r>
    <phoneticPr fontId="12" type="noConversion"/>
  </si>
  <si>
    <r>
      <t xml:space="preserve">      102</t>
    </r>
    <r>
      <rPr>
        <sz val="14"/>
        <rFont val="標楷體"/>
        <family val="4"/>
      </rPr>
      <t>年</t>
    </r>
    <r>
      <rPr>
        <sz val="14"/>
        <rFont val="Times New Roman"/>
        <family val="1"/>
      </rPr>
      <t>11</t>
    </r>
    <r>
      <rPr>
        <sz val="14"/>
        <rFont val="標楷體"/>
        <family val="4"/>
      </rPr>
      <t>月份其</t>
    </r>
    <r>
      <rPr>
        <sz val="14"/>
        <rFont val="Times New Roman"/>
        <family val="1"/>
      </rPr>
      <t>RPI</t>
    </r>
    <r>
      <rPr>
        <sz val="14"/>
        <rFont val="標楷體"/>
        <family val="4"/>
      </rPr>
      <t>平均指數為</t>
    </r>
    <r>
      <rPr>
        <sz val="14"/>
        <rFont val="Times New Roman"/>
        <family val="1"/>
      </rPr>
      <t>1.75</t>
    </r>
    <r>
      <rPr>
        <sz val="14"/>
        <rFont val="標楷體"/>
        <family val="4"/>
      </rPr>
      <t>，污染程度屬「未</t>
    </r>
    <r>
      <rPr>
        <sz val="14"/>
        <rFont val="Times New Roman"/>
        <family val="1"/>
      </rPr>
      <t>(</t>
    </r>
    <r>
      <rPr>
        <sz val="14"/>
        <rFont val="標楷體"/>
        <family val="4"/>
      </rPr>
      <t>稍</t>
    </r>
    <r>
      <rPr>
        <sz val="14"/>
        <rFont val="Times New Roman"/>
        <family val="1"/>
      </rPr>
      <t>)</t>
    </r>
    <r>
      <rPr>
        <sz val="14"/>
        <rFont val="標楷體"/>
        <family val="4"/>
      </rPr>
      <t>受污染」。</t>
    </r>
    <phoneticPr fontId="12" type="noConversion"/>
  </si>
  <si>
    <r>
      <t xml:space="preserve">      102</t>
    </r>
    <r>
      <rPr>
        <sz val="14"/>
        <rFont val="標楷體"/>
        <family val="4"/>
      </rPr>
      <t>年</t>
    </r>
    <r>
      <rPr>
        <sz val="14"/>
        <rFont val="Times New Roman"/>
        <family val="1"/>
      </rPr>
      <t>11</t>
    </r>
    <r>
      <rPr>
        <sz val="14"/>
        <rFont val="標楷體"/>
        <family val="4"/>
      </rPr>
      <t>月份其</t>
    </r>
    <r>
      <rPr>
        <sz val="14"/>
        <rFont val="Times New Roman"/>
        <family val="1"/>
      </rPr>
      <t>RPI</t>
    </r>
    <r>
      <rPr>
        <sz val="14"/>
        <rFont val="標楷體"/>
        <family val="4"/>
      </rPr>
      <t>平均指數為</t>
    </r>
    <r>
      <rPr>
        <sz val="14"/>
        <rFont val="Times New Roman"/>
        <family val="1"/>
      </rPr>
      <t>2.00</t>
    </r>
    <r>
      <rPr>
        <sz val="14"/>
        <rFont val="標楷體"/>
        <family val="4"/>
      </rPr>
      <t>，污染程度屬「輕度污染」。</t>
    </r>
    <phoneticPr fontId="12" type="noConversion"/>
  </si>
  <si>
    <t>輕度污染</t>
    <phoneticPr fontId="12" type="noConversion"/>
  </si>
  <si>
    <r>
      <t xml:space="preserve">      102</t>
    </r>
    <r>
      <rPr>
        <sz val="14"/>
        <rFont val="標楷體"/>
        <family val="4"/>
      </rPr>
      <t>年</t>
    </r>
    <r>
      <rPr>
        <sz val="14"/>
        <rFont val="Times New Roman"/>
        <family val="1"/>
      </rPr>
      <t>11</t>
    </r>
    <r>
      <rPr>
        <sz val="14"/>
        <rFont val="標楷體"/>
        <family val="4"/>
      </rPr>
      <t>月份其</t>
    </r>
    <r>
      <rPr>
        <sz val="14"/>
        <rFont val="Times New Roman"/>
        <family val="1"/>
      </rPr>
      <t>RPI</t>
    </r>
    <r>
      <rPr>
        <sz val="14"/>
        <rFont val="標楷體"/>
        <family val="4"/>
      </rPr>
      <t>指數為</t>
    </r>
    <r>
      <rPr>
        <sz val="14"/>
        <rFont val="Times New Roman"/>
        <family val="1"/>
      </rPr>
      <t>2.25</t>
    </r>
    <r>
      <rPr>
        <sz val="14"/>
        <rFont val="標楷體"/>
        <family val="4"/>
      </rPr>
      <t>，污染程度屬「輕度污染」。</t>
    </r>
    <phoneticPr fontId="12" type="noConversion"/>
  </si>
  <si>
    <r>
      <t xml:space="preserve">      102</t>
    </r>
    <r>
      <rPr>
        <sz val="14"/>
        <rFont val="標楷體"/>
        <family val="4"/>
      </rPr>
      <t>年</t>
    </r>
    <r>
      <rPr>
        <sz val="14"/>
        <rFont val="Times New Roman"/>
        <family val="1"/>
      </rPr>
      <t>11</t>
    </r>
    <r>
      <rPr>
        <sz val="14"/>
        <rFont val="標楷體"/>
        <family val="4"/>
      </rPr>
      <t>月份其</t>
    </r>
    <r>
      <rPr>
        <sz val="14"/>
        <rFont val="Times New Roman"/>
        <family val="1"/>
      </rPr>
      <t>RPI</t>
    </r>
    <r>
      <rPr>
        <sz val="14"/>
        <rFont val="標楷體"/>
        <family val="4"/>
      </rPr>
      <t>指數為</t>
    </r>
    <r>
      <rPr>
        <sz val="14"/>
        <rFont val="Times New Roman"/>
        <family val="1"/>
      </rPr>
      <t>2.00</t>
    </r>
    <r>
      <rPr>
        <sz val="14"/>
        <rFont val="標楷體"/>
        <family val="4"/>
      </rPr>
      <t>，污染程度屬「輕度污染」。</t>
    </r>
    <phoneticPr fontId="12" type="noConversion"/>
  </si>
  <si>
    <r>
      <t>臺中市大安濱海樂園周邊及大甲溪出海口河川海灘水體水質監測計畫（續</t>
    </r>
    <r>
      <rPr>
        <sz val="28"/>
        <rFont val="Times New Roman"/>
        <family val="1"/>
      </rPr>
      <t>1</t>
    </r>
    <r>
      <rPr>
        <sz val="28"/>
        <rFont val="標楷體"/>
        <family val="4"/>
      </rPr>
      <t>完）</t>
    </r>
    <phoneticPr fontId="12" type="noConversion"/>
  </si>
  <si>
    <r>
      <t>■</t>
    </r>
    <r>
      <rPr>
        <sz val="14"/>
        <rFont val="Times New Roman"/>
        <family val="1"/>
      </rPr>
      <t xml:space="preserve"> </t>
    </r>
    <r>
      <rPr>
        <sz val="14"/>
        <rFont val="標楷體"/>
        <family val="4"/>
      </rPr>
      <t>大甲溪河川水質測站為大甲溪出海口</t>
    </r>
    <r>
      <rPr>
        <sz val="14"/>
        <rFont val="Times New Roman"/>
        <family val="1"/>
      </rPr>
      <t>(</t>
    </r>
    <r>
      <rPr>
        <sz val="14"/>
        <rFont val="標楷體"/>
        <family val="4"/>
      </rPr>
      <t>鰻魚苗網</t>
    </r>
    <r>
      <rPr>
        <sz val="14"/>
        <rFont val="Times New Roman"/>
        <family val="1"/>
      </rPr>
      <t>)</t>
    </r>
    <r>
      <rPr>
        <sz val="14"/>
        <rFont val="標楷體"/>
        <family val="4"/>
      </rPr>
      <t>上游。</t>
    </r>
    <phoneticPr fontId="12" type="noConversion"/>
  </si>
  <si>
    <r>
      <t>■</t>
    </r>
    <r>
      <rPr>
        <sz val="14"/>
        <rFont val="Times New Roman"/>
        <family val="1"/>
      </rPr>
      <t xml:space="preserve"> </t>
    </r>
    <r>
      <rPr>
        <sz val="14"/>
        <rFont val="標楷體"/>
        <family val="4"/>
      </rPr>
      <t>大甲溪河川水質測站為大甲溪出海口</t>
    </r>
    <r>
      <rPr>
        <sz val="14"/>
        <rFont val="Times New Roman"/>
        <family val="1"/>
      </rPr>
      <t>(</t>
    </r>
    <r>
      <rPr>
        <sz val="14"/>
        <rFont val="標楷體"/>
        <family val="4"/>
      </rPr>
      <t>鰻魚苗網</t>
    </r>
    <r>
      <rPr>
        <sz val="14"/>
        <rFont val="Times New Roman"/>
        <family val="1"/>
      </rPr>
      <t>)</t>
    </r>
    <r>
      <rPr>
        <sz val="14"/>
        <rFont val="標楷體"/>
        <family val="4"/>
      </rPr>
      <t>下游。</t>
    </r>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</si>
</sst>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numFmt numFmtId="177" formatCode="0.00_ "/>
    <numFmt numFmtId="178" formatCode="0.0_ "/>
    <numFmt numFmtId="179" formatCode="0.0_);[Red]\(0.0\)"/>
    <numFmt numFmtId="180" formatCode="0_ "/>
    <numFmt numFmtId="181" formatCode="0_);[Red]\(0\)"/>
    <numFmt numFmtId="182" formatCode="0.000_ "/>
    <numFmt numFmtId="183" formatCode="0.0;_"/>
    <numFmt numFmtId="184" formatCode="0.0E+00"/>
  </numFmts>
  <fonts count="28" x14ac:knownFonts="1">
    <font>
      <sz val="12"/>
      <name val="新細明體"/>
      <family val="1"/>
    </font>
    <font>
      <sz val="12"/>
      <name val="標楷體"/>
      <family val="4"/>
    </font>
    <font>
      <sz val="20"/>
      <name val="標楷體"/>
      <family val="4"/>
    </font>
    <font>
      <sz val="16"/>
      <name val="標楷體"/>
      <family val="4"/>
    </font>
    <font>
      <sz val="12"/>
      <name val="Courier"/>
      <family val="3"/>
    </font>
    <font>
      <sz val="14"/>
      <name val="標楷體"/>
      <family val="4"/>
    </font>
    <font>
      <sz val="14"/>
      <name val="新細明體"/>
      <family val="1"/>
    </font>
    <font>
      <vertAlign val="superscript"/>
      <sz val="18"/>
      <name val="標楷體"/>
      <family val="4"/>
    </font>
    <font>
      <sz val="18"/>
      <name val="標楷體"/>
      <family val="4"/>
    </font>
    <font>
      <sz val="16"/>
      <color indexed="12"/>
      <name val="標楷體"/>
      <family val="4"/>
    </font>
    <font>
      <sz val="24"/>
      <name val="標楷體"/>
      <family val="4"/>
    </font>
    <font>
      <sz val="14"/>
      <name val="Times New Roman"/>
      <family val="1"/>
    </font>
    <font>
      <sz val="9"/>
      <name val="新細明體"/>
      <family val="1"/>
    </font>
    <font>
      <sz val="28"/>
      <name val="標楷體"/>
      <family val="4"/>
    </font>
    <font>
      <sz val="12"/>
      <name val="新細明體"/>
      <family val="1"/>
    </font>
    <font>
      <sz val="11"/>
      <name val="標楷體"/>
      <family val="4"/>
    </font>
    <font>
      <sz val="12"/>
      <color indexed="14"/>
      <name val="標楷體"/>
      <family val="4"/>
    </font>
    <font>
      <sz val="16"/>
      <name val="Times New Roman"/>
      <family val="1"/>
    </font>
    <font>
      <sz val="12"/>
      <name val="Times New Roman"/>
      <family val="1"/>
    </font>
    <font>
      <sz val="9"/>
      <name val="細明體"/>
      <family val="3"/>
    </font>
    <font>
      <sz val="12"/>
      <color indexed="14"/>
      <name val="Times New Roman"/>
      <family val="1"/>
    </font>
    <font>
      <b/>
      <sz val="20"/>
      <name val="Times New Roman"/>
      <family val="1"/>
    </font>
    <font>
      <sz val="11"/>
      <name val="Times New Roman"/>
      <family val="1"/>
    </font>
    <font>
      <sz val="28"/>
      <name val="Times New Roman"/>
      <family val="1"/>
    </font>
    <font>
      <sz val="18"/>
      <name val="Times New Roman"/>
      <family val="1"/>
    </font>
    <font>
      <sz val="14"/>
      <color indexed="8"/>
      <name val="標楷體"/>
      <family val="4"/>
    </font>
    <font>
      <b/>
      <sz val="18"/>
      <name val="Times New Roman"/>
      <family val="1"/>
    </font>
    <font>
      <b/>
      <sz val="18"/>
      <name val="標楷體"/>
      <family val="4"/>
    </font>
  </fonts>
  <fills count="2">
    <fill>
      <patternFill patternType="none"/>
    </fill>
    <fill>
      <patternFill patternType="gray125"/>
    </fill>
  </fills>
  <borders count="58">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ck">
        <color indexed="64"/>
      </left>
      <right style="thick">
        <color indexed="64"/>
      </right>
      <top style="thick">
        <color indexed="64"/>
      </top>
      <bottom style="thick">
        <color indexed="64"/>
      </bottom>
      <diagonal/>
    </border>
    <border>
      <left style="thick">
        <color indexed="64"/>
      </left>
      <right/>
      <top/>
      <bottom style="thick">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right style="thin">
        <color indexed="64"/>
      </right>
      <top/>
      <bottom style="thick">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ck">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style="thick">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ck">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ck">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ck">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ck">
        <color indexed="64"/>
      </bottom>
      <diagonal/>
    </border>
  </borders>
  <cellStyleXfs count="4">
    <xf numFmtId="0" fontId="0" fillId="0" borderId="0"/>
    <xf numFmtId="176" fontId="4" fillId="0" borderId="0"/>
    <xf numFmtId="0" fontId="14" fillId="0" borderId="0">
      <alignment vertical="center"/>
    </xf>
    <xf numFmtId="0" fontId="4" fillId="0" borderId="0"/>
  </cellStyleXfs>
  <cellXfs count="256">
    <xf numFmtId="0" fontId="0" fillId="0" borderId="0" xfId="0"/>
    <xf numFmtId="0" fontId="1" fillId="0" borderId="0" xfId="0" applyFont="1" applyAlignment="1">
      <alignment vertical="center"/>
    </xf>
    <xf numFmtId="0" fontId="1" fillId="0" borderId="0" xfId="0" applyFont="1" applyAlignment="1">
      <alignment horizontal="centerContinuous" vertical="center"/>
    </xf>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horizontal="center" vertical="top"/>
    </xf>
    <xf numFmtId="0" fontId="5" fillId="0" borderId="2" xfId="0" quotePrefix="1" applyFont="1" applyBorder="1" applyAlignment="1">
      <alignment horizontal="center" vertical="top"/>
    </xf>
    <xf numFmtId="0" fontId="5" fillId="0" borderId="2" xfId="0" applyFont="1" applyBorder="1" applyAlignment="1">
      <alignment horizontal="center"/>
    </xf>
    <xf numFmtId="0" fontId="5" fillId="0" borderId="2" xfId="0" quotePrefix="1" applyFont="1" applyBorder="1" applyAlignment="1">
      <alignment horizontal="center"/>
    </xf>
    <xf numFmtId="0" fontId="5" fillId="0" borderId="0" xfId="0" applyFont="1"/>
    <xf numFmtId="0" fontId="5" fillId="0" borderId="2" xfId="0" applyFont="1" applyBorder="1" applyAlignment="1">
      <alignment horizontal="center" vertical="center"/>
    </xf>
    <xf numFmtId="0" fontId="5" fillId="0" borderId="2" xfId="0" quotePrefix="1" applyFont="1" applyBorder="1" applyAlignment="1">
      <alignment horizontal="center" vertical="center"/>
    </xf>
    <xf numFmtId="0" fontId="3" fillId="0" borderId="0" xfId="0" applyFont="1" applyAlignment="1"/>
    <xf numFmtId="176" fontId="9" fillId="0" borderId="0" xfId="1" applyFont="1" applyAlignment="1" applyProtection="1">
      <alignment horizontal="left"/>
      <protection locked="0"/>
    </xf>
    <xf numFmtId="0" fontId="3" fillId="0" borderId="0" xfId="0" applyFont="1"/>
    <xf numFmtId="176" fontId="3" fillId="0" borderId="0" xfId="1" applyFont="1" applyAlignment="1"/>
    <xf numFmtId="0" fontId="3" fillId="0" borderId="0" xfId="0" applyFont="1" applyAlignment="1">
      <alignment vertical="center"/>
    </xf>
    <xf numFmtId="176" fontId="9" fillId="0" borderId="0" xfId="1" quotePrefix="1" applyFont="1" applyAlignment="1" applyProtection="1">
      <alignment horizontal="left" vertical="center"/>
      <protection locked="0"/>
    </xf>
    <xf numFmtId="176" fontId="9" fillId="0" borderId="0" xfId="1" applyFont="1" applyAlignment="1" applyProtection="1">
      <alignment vertical="center"/>
      <protection locked="0"/>
    </xf>
    <xf numFmtId="176" fontId="3" fillId="0" borderId="0" xfId="1" applyFont="1" applyAlignment="1">
      <alignment vertical="center"/>
    </xf>
    <xf numFmtId="176" fontId="9" fillId="0" borderId="0" xfId="1" applyFont="1" applyAlignment="1" applyProtection="1">
      <alignment horizontal="right"/>
      <protection locked="0"/>
    </xf>
    <xf numFmtId="0" fontId="3" fillId="0" borderId="1" xfId="0" applyFont="1" applyBorder="1" applyAlignment="1">
      <alignment vertical="center"/>
    </xf>
    <xf numFmtId="0" fontId="10"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applyAlignment="1">
      <alignment horizontal="left"/>
    </xf>
    <xf numFmtId="0" fontId="5" fillId="0" borderId="0" xfId="0" quotePrefix="1" applyFont="1" applyAlignment="1">
      <alignment horizontal="center" vertical="center"/>
    </xf>
    <xf numFmtId="0" fontId="5" fillId="0" borderId="3" xfId="0" applyFont="1" applyBorder="1" applyAlignment="1">
      <alignment horizontal="center"/>
    </xf>
    <xf numFmtId="176" fontId="5" fillId="0" borderId="0" xfId="1" quotePrefix="1" applyFont="1" applyAlignment="1">
      <alignment horizontal="right"/>
    </xf>
    <xf numFmtId="0" fontId="5" fillId="0" borderId="4" xfId="0" quotePrefix="1" applyFont="1" applyBorder="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center" vertical="center"/>
    </xf>
    <xf numFmtId="0" fontId="5" fillId="0" borderId="4" xfId="0" applyFont="1" applyBorder="1" applyAlignment="1">
      <alignment horizontal="centerContinuous" vertical="center"/>
    </xf>
    <xf numFmtId="0" fontId="5" fillId="0" borderId="6" xfId="0" quotePrefix="1" applyFont="1" applyBorder="1" applyAlignment="1">
      <alignment horizontal="center" vertical="top"/>
    </xf>
    <xf numFmtId="0" fontId="5" fillId="0" borderId="6" xfId="0" quotePrefix="1" applyFont="1" applyBorder="1" applyAlignment="1">
      <alignment horizontal="center" vertical="center"/>
    </xf>
    <xf numFmtId="0" fontId="5" fillId="0" borderId="7" xfId="0" applyFont="1" applyBorder="1" applyAlignment="1">
      <alignment vertical="center"/>
    </xf>
    <xf numFmtId="0" fontId="3" fillId="0" borderId="8" xfId="0" applyFont="1" applyBorder="1" applyAlignment="1">
      <alignment horizontal="center" vertical="center"/>
    </xf>
    <xf numFmtId="0" fontId="3" fillId="0" borderId="8" xfId="0" quotePrefix="1" applyFont="1" applyBorder="1" applyAlignment="1">
      <alignment horizontal="center" vertical="center"/>
    </xf>
    <xf numFmtId="0" fontId="11" fillId="0" borderId="0" xfId="0" applyFont="1" applyAlignment="1">
      <alignment vertical="center"/>
    </xf>
    <xf numFmtId="176" fontId="5" fillId="0" borderId="0" xfId="1" quotePrefix="1" applyFont="1" applyAlignment="1" applyProtection="1">
      <alignment horizontal="left" vertical="center"/>
      <protection locked="0"/>
    </xf>
    <xf numFmtId="176" fontId="5" fillId="0" borderId="0" xfId="1" applyFont="1" applyAlignment="1" applyProtection="1">
      <alignment horizontal="left"/>
      <protection locked="0"/>
    </xf>
    <xf numFmtId="0" fontId="13" fillId="0" borderId="0" xfId="0" applyFont="1" applyAlignment="1">
      <alignment horizontal="centerContinuous" vertical="center"/>
    </xf>
    <xf numFmtId="0" fontId="11" fillId="0" borderId="2" xfId="0" applyFont="1" applyBorder="1" applyAlignment="1">
      <alignment horizontal="center" vertical="top"/>
    </xf>
    <xf numFmtId="0" fontId="11" fillId="0" borderId="2" xfId="0" applyFont="1" applyBorder="1" applyAlignment="1">
      <alignment horizontal="center"/>
    </xf>
    <xf numFmtId="0" fontId="11" fillId="0" borderId="8" xfId="0" quotePrefix="1" applyFont="1" applyBorder="1" applyAlignment="1">
      <alignment horizontal="center" vertical="top"/>
    </xf>
    <xf numFmtId="0" fontId="1" fillId="0" borderId="0" xfId="0" applyFont="1"/>
    <xf numFmtId="176" fontId="1" fillId="0" borderId="0" xfId="1" applyFont="1" applyAlignment="1" applyProtection="1">
      <alignment horizontal="left"/>
      <protection locked="0"/>
    </xf>
    <xf numFmtId="0" fontId="1" fillId="0" borderId="0" xfId="0" quotePrefix="1" applyFont="1" applyAlignment="1">
      <alignment horizontal="left"/>
    </xf>
    <xf numFmtId="0" fontId="2" fillId="0" borderId="0" xfId="0" applyFont="1" applyBorder="1" applyAlignment="1">
      <alignment horizontal="centerContinuous" vertical="center"/>
    </xf>
    <xf numFmtId="0" fontId="1" fillId="0" borderId="0" xfId="0" applyFont="1" applyBorder="1" applyAlignment="1">
      <alignment horizontal="centerContinuous" vertical="center"/>
    </xf>
    <xf numFmtId="0" fontId="3" fillId="0" borderId="9" xfId="0" quotePrefix="1" applyFont="1" applyBorder="1" applyAlignment="1">
      <alignment horizontal="center" vertical="center"/>
    </xf>
    <xf numFmtId="0" fontId="3" fillId="0" borderId="10" xfId="0" quotePrefix="1" applyFont="1" applyBorder="1" applyAlignment="1">
      <alignment horizontal="center" vertical="center"/>
    </xf>
    <xf numFmtId="0" fontId="3" fillId="0" borderId="11" xfId="0" applyFont="1" applyBorder="1" applyAlignment="1">
      <alignment horizontal="centerContinuous" vertical="center"/>
    </xf>
    <xf numFmtId="0" fontId="3" fillId="0" borderId="12" xfId="0" applyFont="1" applyBorder="1" applyAlignment="1">
      <alignment horizontal="centerContinuous" vertical="center"/>
    </xf>
    <xf numFmtId="0" fontId="3" fillId="0" borderId="13" xfId="0" quotePrefix="1" applyFont="1"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8" fillId="0" borderId="0" xfId="0" quotePrefix="1" applyFont="1" applyBorder="1" applyAlignment="1">
      <alignment horizontal="centerContinuous" vertical="center"/>
    </xf>
    <xf numFmtId="0" fontId="5" fillId="0" borderId="11" xfId="0" applyFont="1" applyBorder="1" applyAlignment="1">
      <alignment horizontal="centerContinuous" vertical="center"/>
    </xf>
    <xf numFmtId="0" fontId="5" fillId="0" borderId="17" xfId="0" quotePrefix="1" applyFont="1" applyBorder="1" applyAlignment="1">
      <alignment horizontal="center"/>
    </xf>
    <xf numFmtId="0" fontId="5" fillId="0" borderId="17" xfId="0" applyFont="1" applyBorder="1" applyAlignment="1">
      <alignment horizontal="center"/>
    </xf>
    <xf numFmtId="0" fontId="5" fillId="0" borderId="14" xfId="0" applyFont="1" applyBorder="1" applyAlignment="1">
      <alignment horizontal="left" vertical="center"/>
    </xf>
    <xf numFmtId="0" fontId="5" fillId="0" borderId="1"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vertical="center"/>
    </xf>
    <xf numFmtId="0" fontId="5" fillId="0" borderId="6" xfId="0" applyFont="1" applyBorder="1" applyAlignment="1">
      <alignment vertical="center"/>
    </xf>
    <xf numFmtId="0" fontId="5" fillId="0" borderId="20" xfId="0" applyFont="1" applyBorder="1" applyAlignment="1">
      <alignment vertical="center"/>
    </xf>
    <xf numFmtId="0" fontId="3" fillId="0" borderId="1" xfId="0" applyFont="1" applyBorder="1" applyAlignment="1">
      <alignment horizontal="center" vertical="center"/>
    </xf>
    <xf numFmtId="0" fontId="17" fillId="0" borderId="0" xfId="0" applyFont="1"/>
    <xf numFmtId="0" fontId="18" fillId="0" borderId="0" xfId="0" applyFont="1"/>
    <xf numFmtId="0" fontId="18" fillId="0" borderId="21" xfId="0" applyFont="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0" fontId="18"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1" fillId="0" borderId="22" xfId="0" applyFont="1" applyBorder="1"/>
    <xf numFmtId="0" fontId="18" fillId="0" borderId="23" xfId="0" quotePrefix="1" applyFont="1" applyBorder="1" applyAlignment="1">
      <alignment horizontal="center" vertical="center"/>
    </xf>
    <xf numFmtId="0" fontId="1" fillId="0" borderId="23" xfId="0" applyFont="1" applyBorder="1"/>
    <xf numFmtId="0" fontId="18" fillId="0" borderId="25" xfId="0" applyFont="1" applyBorder="1" applyAlignment="1">
      <alignment horizontal="center"/>
    </xf>
    <xf numFmtId="0" fontId="5" fillId="0" borderId="26" xfId="0" applyFont="1" applyBorder="1" applyAlignment="1">
      <alignment horizontal="center" vertical="center"/>
    </xf>
    <xf numFmtId="0" fontId="16" fillId="0" borderId="21" xfId="0" applyFont="1" applyBorder="1" applyAlignment="1">
      <alignment horizontal="left" vertical="center" wrapText="1"/>
    </xf>
    <xf numFmtId="0" fontId="18" fillId="0" borderId="21" xfId="0" applyFont="1" applyBorder="1" applyAlignment="1">
      <alignment horizontal="center" vertical="center" wrapText="1"/>
    </xf>
    <xf numFmtId="0" fontId="6" fillId="0" borderId="1" xfId="0" applyFont="1" applyBorder="1" applyAlignment="1">
      <alignment horizontal="center" vertical="center"/>
    </xf>
    <xf numFmtId="0" fontId="1" fillId="0" borderId="25" xfId="0" applyFont="1" applyBorder="1" applyAlignment="1">
      <alignment vertical="center" wrapText="1"/>
    </xf>
    <xf numFmtId="0" fontId="21" fillId="0" borderId="0" xfId="0" applyFont="1" applyAlignment="1">
      <alignment horizontal="centerContinuous" vertical="center"/>
    </xf>
    <xf numFmtId="0" fontId="21" fillId="0" borderId="0" xfId="0" applyFont="1" applyAlignment="1">
      <alignment vertical="center"/>
    </xf>
    <xf numFmtId="0" fontId="18" fillId="0" borderId="0" xfId="0" applyFont="1" applyAlignment="1">
      <alignment horizontal="centerContinuous" vertical="center"/>
    </xf>
    <xf numFmtId="0" fontId="18" fillId="0" borderId="0" xfId="0" applyFont="1" applyAlignment="1">
      <alignment vertical="center"/>
    </xf>
    <xf numFmtId="0" fontId="11" fillId="0" borderId="0" xfId="0" applyFont="1"/>
    <xf numFmtId="0" fontId="11" fillId="0" borderId="0" xfId="0" applyFont="1" applyBorder="1" applyAlignment="1">
      <alignment horizontal="centerContinuous" vertical="center"/>
    </xf>
    <xf numFmtId="0" fontId="11" fillId="0" borderId="27" xfId="0" applyFont="1" applyBorder="1" applyAlignment="1">
      <alignment horizontal="left" vertical="center"/>
    </xf>
    <xf numFmtId="0" fontId="11" fillId="0" borderId="27" xfId="0" applyFont="1" applyBorder="1" applyAlignment="1">
      <alignment vertical="center"/>
    </xf>
    <xf numFmtId="0" fontId="11" fillId="0" borderId="27" xfId="0" applyFont="1" applyBorder="1"/>
    <xf numFmtId="0" fontId="11" fillId="0" borderId="4" xfId="0" applyFont="1" applyBorder="1" applyAlignment="1">
      <alignment horizontal="centerContinuous" vertical="center"/>
    </xf>
    <xf numFmtId="0" fontId="18" fillId="0" borderId="0" xfId="0" applyFont="1" applyBorder="1" applyAlignment="1">
      <alignment horizontal="centerContinuous" vertical="center"/>
    </xf>
    <xf numFmtId="0" fontId="11" fillId="0" borderId="9" xfId="0" quotePrefix="1" applyFont="1" applyBorder="1" applyAlignment="1">
      <alignment horizontal="centerContinuous" vertical="center"/>
    </xf>
    <xf numFmtId="0" fontId="11" fillId="0" borderId="28" xfId="0" applyFont="1" applyBorder="1" applyAlignment="1">
      <alignment horizontal="centerContinuous" vertical="center"/>
    </xf>
    <xf numFmtId="0" fontId="11" fillId="0" borderId="10" xfId="0" applyFont="1" applyBorder="1" applyAlignment="1">
      <alignment horizontal="centerContinuous" vertical="center"/>
    </xf>
    <xf numFmtId="0" fontId="11" fillId="0" borderId="11" xfId="0" applyFont="1" applyBorder="1" applyAlignment="1">
      <alignment horizontal="centerContinuous"/>
    </xf>
    <xf numFmtId="0" fontId="11" fillId="0" borderId="11" xfId="0" applyFont="1" applyBorder="1" applyAlignment="1">
      <alignment horizontal="centerContinuous" vertical="center"/>
    </xf>
    <xf numFmtId="0" fontId="11" fillId="0" borderId="29" xfId="0" applyFont="1" applyBorder="1" applyAlignment="1">
      <alignment horizontal="centerContinuous" vertical="center"/>
    </xf>
    <xf numFmtId="0" fontId="11" fillId="0" borderId="19" xfId="0" applyFont="1" applyBorder="1" applyAlignment="1">
      <alignment horizontal="center" vertical="top"/>
    </xf>
    <xf numFmtId="0" fontId="11" fillId="0" borderId="6" xfId="0" quotePrefix="1" applyFont="1" applyBorder="1" applyAlignment="1">
      <alignment horizontal="center" vertical="top"/>
    </xf>
    <xf numFmtId="0" fontId="11" fillId="0" borderId="2" xfId="0" quotePrefix="1" applyFont="1" applyBorder="1" applyAlignment="1">
      <alignment horizontal="center" vertical="top"/>
    </xf>
    <xf numFmtId="0" fontId="11" fillId="0" borderId="2" xfId="0" applyFont="1" applyBorder="1" applyAlignment="1">
      <alignment vertical="top"/>
    </xf>
    <xf numFmtId="0" fontId="11" fillId="0" borderId="30" xfId="0" applyFont="1" applyBorder="1" applyAlignment="1">
      <alignment horizontal="center" vertical="top"/>
    </xf>
    <xf numFmtId="0" fontId="11" fillId="0" borderId="31" xfId="0" applyFont="1" applyBorder="1" applyAlignment="1">
      <alignment horizontal="center" vertical="top"/>
    </xf>
    <xf numFmtId="0" fontId="11" fillId="0" borderId="32" xfId="0" applyFont="1" applyBorder="1" applyAlignment="1">
      <alignment horizontal="center" vertical="top"/>
    </xf>
    <xf numFmtId="0" fontId="11" fillId="0" borderId="0" xfId="0" applyFont="1" applyAlignment="1">
      <alignment horizontal="center" vertical="top"/>
    </xf>
    <xf numFmtId="0" fontId="11" fillId="0" borderId="19" xfId="0" applyFont="1" applyBorder="1" applyAlignment="1">
      <alignment horizontal="center" vertical="center"/>
    </xf>
    <xf numFmtId="0" fontId="11" fillId="0" borderId="2" xfId="0" quotePrefix="1" applyFont="1" applyBorder="1" applyAlignment="1">
      <alignment horizontal="center" vertical="center"/>
    </xf>
    <xf numFmtId="0" fontId="11" fillId="0" borderId="0" xfId="0" applyFont="1" applyAlignment="1">
      <alignment horizontal="center" vertical="center"/>
    </xf>
    <xf numFmtId="0" fontId="11" fillId="0" borderId="19" xfId="0" quotePrefix="1" applyFont="1" applyBorder="1" applyAlignment="1">
      <alignment horizontal="center"/>
    </xf>
    <xf numFmtId="0" fontId="11" fillId="0" borderId="6" xfId="0" quotePrefix="1" applyFont="1" applyBorder="1" applyAlignment="1">
      <alignment horizontal="center"/>
    </xf>
    <xf numFmtId="0" fontId="11" fillId="0" borderId="2" xfId="0" quotePrefix="1" applyFont="1" applyBorder="1" applyAlignment="1">
      <alignment horizontal="center"/>
    </xf>
    <xf numFmtId="0" fontId="18" fillId="0" borderId="2" xfId="0" applyFont="1" applyBorder="1" applyAlignment="1">
      <alignment horizontal="center"/>
    </xf>
    <xf numFmtId="0" fontId="11" fillId="0" borderId="33" xfId="0" applyFont="1" applyBorder="1" applyAlignment="1">
      <alignment horizontal="center"/>
    </xf>
    <xf numFmtId="0" fontId="11" fillId="0" borderId="1" xfId="0" applyFont="1" applyBorder="1" applyAlignment="1">
      <alignment horizontal="center"/>
    </xf>
    <xf numFmtId="0" fontId="11" fillId="0" borderId="34" xfId="0" applyFont="1" applyBorder="1" applyAlignment="1">
      <alignment horizontal="center"/>
    </xf>
    <xf numFmtId="0" fontId="11" fillId="0" borderId="0" xfId="0" applyFont="1" applyAlignment="1">
      <alignment horizontal="center"/>
    </xf>
    <xf numFmtId="0" fontId="11" fillId="0" borderId="8" xfId="0" applyFont="1" applyBorder="1" applyAlignment="1">
      <alignment horizontal="center" vertical="top"/>
    </xf>
    <xf numFmtId="0" fontId="11" fillId="0" borderId="1" xfId="0" applyFont="1" applyBorder="1" applyAlignment="1">
      <alignment horizontal="center" vertical="center"/>
    </xf>
    <xf numFmtId="0" fontId="11" fillId="0" borderId="34" xfId="0" applyFont="1" applyBorder="1" applyAlignment="1">
      <alignment vertical="center"/>
    </xf>
    <xf numFmtId="0" fontId="11" fillId="0" borderId="18" xfId="0" applyFont="1" applyBorder="1" applyAlignment="1">
      <alignment horizontal="center" vertical="center"/>
    </xf>
    <xf numFmtId="0" fontId="11" fillId="0" borderId="26" xfId="0" applyFont="1" applyBorder="1" applyAlignment="1">
      <alignment horizontal="center" vertical="center"/>
    </xf>
    <xf numFmtId="0" fontId="11" fillId="0" borderId="35" xfId="0" applyFont="1" applyBorder="1" applyAlignment="1">
      <alignment vertical="center"/>
    </xf>
    <xf numFmtId="0" fontId="18" fillId="0" borderId="27" xfId="0" applyFont="1" applyBorder="1"/>
    <xf numFmtId="0" fontId="11" fillId="0" borderId="12" xfId="0" applyFont="1" applyBorder="1" applyAlignment="1">
      <alignment horizontal="centerContinuous" vertical="center"/>
    </xf>
    <xf numFmtId="0" fontId="11" fillId="0" borderId="36" xfId="0" applyFont="1" applyBorder="1" applyAlignment="1">
      <alignment vertical="center"/>
    </xf>
    <xf numFmtId="0" fontId="11" fillId="0" borderId="17" xfId="0" applyFont="1" applyBorder="1" applyAlignment="1">
      <alignment horizontal="center" vertical="top"/>
    </xf>
    <xf numFmtId="0" fontId="11" fillId="0" borderId="19" xfId="0" applyFont="1" applyBorder="1" applyAlignment="1">
      <alignment horizontal="center"/>
    </xf>
    <xf numFmtId="0" fontId="11" fillId="0" borderId="33" xfId="0" applyFont="1" applyBorder="1" applyAlignment="1">
      <alignment horizontal="centerContinuous" vertical="center"/>
    </xf>
    <xf numFmtId="0" fontId="11" fillId="0" borderId="33" xfId="0" applyFont="1" applyBorder="1" applyAlignment="1">
      <alignment horizontal="centerContinuous"/>
    </xf>
    <xf numFmtId="0" fontId="11" fillId="0" borderId="17" xfId="0" applyFont="1" applyBorder="1" applyAlignment="1">
      <alignment horizontal="center"/>
    </xf>
    <xf numFmtId="0" fontId="11" fillId="0" borderId="13" xfId="0" applyFont="1" applyBorder="1" applyAlignment="1">
      <alignment horizontal="center" vertical="center"/>
    </xf>
    <xf numFmtId="0" fontId="11" fillId="0" borderId="37" xfId="0" applyFont="1" applyBorder="1" applyAlignment="1">
      <alignment horizontal="center" vertical="center"/>
    </xf>
    <xf numFmtId="0" fontId="11" fillId="0" borderId="8" xfId="0" applyFont="1" applyBorder="1" applyAlignment="1">
      <alignment horizontal="center" vertical="center"/>
    </xf>
    <xf numFmtId="0" fontId="11" fillId="0" borderId="38" xfId="0" quotePrefix="1" applyFont="1" applyBorder="1" applyAlignment="1">
      <alignment horizontal="centerContinuous" vertical="center"/>
    </xf>
    <xf numFmtId="0" fontId="11" fillId="0" borderId="27" xfId="0" quotePrefix="1" applyFont="1" applyBorder="1" applyAlignment="1">
      <alignment horizontal="centerContinuous" vertical="center"/>
    </xf>
    <xf numFmtId="0" fontId="11" fillId="0" borderId="8" xfId="0" quotePrefix="1" applyFont="1" applyBorder="1" applyAlignment="1">
      <alignment horizontal="centerContinuous" vertical="center"/>
    </xf>
    <xf numFmtId="0" fontId="11" fillId="0" borderId="39" xfId="0" applyFont="1" applyBorder="1" applyAlignment="1">
      <alignment horizontal="center" vertical="center"/>
    </xf>
    <xf numFmtId="0" fontId="11" fillId="0" borderId="0" xfId="0" applyFont="1" applyAlignment="1"/>
    <xf numFmtId="176" fontId="11" fillId="0" borderId="0" xfId="1" applyFont="1" applyAlignment="1" applyProtection="1">
      <alignment vertical="center"/>
      <protection locked="0"/>
    </xf>
    <xf numFmtId="176" fontId="11" fillId="0" borderId="0" xfId="1" applyFont="1" applyAlignment="1">
      <alignment vertical="center"/>
    </xf>
    <xf numFmtId="176" fontId="11" fillId="0" borderId="0" xfId="1" applyFont="1" applyAlignment="1" applyProtection="1">
      <alignment horizontal="left"/>
      <protection locked="0"/>
    </xf>
    <xf numFmtId="176" fontId="11" fillId="0" borderId="0" xfId="1" quotePrefix="1" applyFont="1" applyAlignment="1">
      <alignment horizontal="right"/>
    </xf>
    <xf numFmtId="176" fontId="11" fillId="0" borderId="0" xfId="1" quotePrefix="1" applyFont="1" applyAlignment="1">
      <alignment horizontal="left"/>
    </xf>
    <xf numFmtId="176" fontId="11" fillId="0" borderId="0" xfId="1" applyFont="1" applyAlignment="1" applyProtection="1">
      <alignment horizontal="left" vertical="center"/>
    </xf>
    <xf numFmtId="176" fontId="11" fillId="0" borderId="0" xfId="1" quotePrefix="1" applyFont="1" applyAlignment="1" applyProtection="1">
      <alignment horizontal="left" vertical="center"/>
      <protection locked="0"/>
    </xf>
    <xf numFmtId="0" fontId="11" fillId="0" borderId="0" xfId="0" applyFont="1" applyBorder="1" applyAlignment="1">
      <alignment horizontal="center" vertical="center"/>
    </xf>
    <xf numFmtId="0" fontId="11" fillId="0" borderId="0" xfId="0" applyFont="1" applyBorder="1" applyAlignment="1">
      <alignment vertical="center"/>
    </xf>
    <xf numFmtId="176" fontId="11" fillId="0" borderId="0" xfId="1" applyFont="1" applyAlignment="1" applyProtection="1">
      <protection locked="0"/>
    </xf>
    <xf numFmtId="176" fontId="11" fillId="0" borderId="0" xfId="1" applyFont="1" applyAlignment="1"/>
    <xf numFmtId="182" fontId="11" fillId="0" borderId="1" xfId="0" applyNumberFormat="1" applyFont="1" applyBorder="1" applyAlignment="1">
      <alignment horizontal="center" vertical="center"/>
    </xf>
    <xf numFmtId="20" fontId="11" fillId="0" borderId="1" xfId="0" applyNumberFormat="1" applyFont="1" applyBorder="1" applyAlignment="1">
      <alignment horizontal="center" vertical="center"/>
    </xf>
    <xf numFmtId="20" fontId="11" fillId="0" borderId="2" xfId="0" applyNumberFormat="1" applyFont="1" applyBorder="1" applyAlignment="1">
      <alignment horizontal="center" vertical="center"/>
    </xf>
    <xf numFmtId="20" fontId="11" fillId="0" borderId="18" xfId="0" applyNumberFormat="1" applyFont="1" applyBorder="1" applyAlignment="1">
      <alignment horizontal="center" vertical="center"/>
    </xf>
    <xf numFmtId="177" fontId="18" fillId="0" borderId="21" xfId="0" applyNumberFormat="1" applyFont="1" applyBorder="1" applyAlignment="1">
      <alignment horizontal="center"/>
    </xf>
    <xf numFmtId="177" fontId="0" fillId="0" borderId="0" xfId="0" applyNumberFormat="1"/>
    <xf numFmtId="0" fontId="11" fillId="0" borderId="2" xfId="0" applyFont="1" applyBorder="1" applyAlignment="1">
      <alignment horizontal="center" vertical="center"/>
    </xf>
    <xf numFmtId="177" fontId="11" fillId="0" borderId="0" xfId="0" applyNumberFormat="1" applyFont="1" applyAlignment="1">
      <alignment vertical="center"/>
    </xf>
    <xf numFmtId="178" fontId="11" fillId="0" borderId="0" xfId="0" applyNumberFormat="1" applyFont="1" applyAlignment="1">
      <alignment vertical="center"/>
    </xf>
    <xf numFmtId="0" fontId="11" fillId="0" borderId="22" xfId="0" applyFont="1" applyBorder="1" applyAlignment="1">
      <alignment horizontal="justify"/>
    </xf>
    <xf numFmtId="0" fontId="1" fillId="0" borderId="23" xfId="0" applyFont="1" applyBorder="1" applyAlignment="1">
      <alignment horizontal="center" wrapText="1"/>
    </xf>
    <xf numFmtId="0" fontId="1" fillId="0" borderId="24" xfId="0" applyFont="1" applyBorder="1" applyAlignment="1">
      <alignment horizontal="center" wrapText="1"/>
    </xf>
    <xf numFmtId="0" fontId="1" fillId="0" borderId="40" xfId="0" applyFont="1" applyBorder="1" applyAlignment="1">
      <alignment wrapText="1"/>
    </xf>
    <xf numFmtId="0" fontId="18" fillId="0" borderId="21" xfId="0" applyFont="1" applyBorder="1" applyAlignment="1">
      <alignment horizontal="center" wrapText="1"/>
    </xf>
    <xf numFmtId="0" fontId="18" fillId="0" borderId="25" xfId="0" applyFont="1" applyBorder="1" applyAlignment="1">
      <alignment horizontal="center" wrapText="1"/>
    </xf>
    <xf numFmtId="0" fontId="1" fillId="0" borderId="41" xfId="0" applyFont="1" applyBorder="1" applyAlignment="1">
      <alignment wrapText="1"/>
    </xf>
    <xf numFmtId="0" fontId="18" fillId="0" borderId="26" xfId="0" applyFont="1" applyBorder="1" applyAlignment="1">
      <alignment horizontal="center" wrapText="1"/>
    </xf>
    <xf numFmtId="0" fontId="18" fillId="0" borderId="42" xfId="0" applyFont="1" applyBorder="1" applyAlignment="1">
      <alignment horizontal="center" wrapText="1"/>
    </xf>
    <xf numFmtId="0" fontId="8" fillId="0" borderId="0" xfId="0" applyFont="1" applyBorder="1" applyAlignment="1">
      <alignment horizontal="centerContinuous" vertical="center"/>
    </xf>
    <xf numFmtId="0" fontId="11" fillId="0" borderId="8" xfId="0" quotePrefix="1" applyFont="1" applyBorder="1" applyAlignment="1">
      <alignment horizontal="center" vertical="center" shrinkToFit="1"/>
    </xf>
    <xf numFmtId="177" fontId="11" fillId="0" borderId="21" xfId="2" applyNumberFormat="1" applyFont="1" applyBorder="1" applyAlignment="1">
      <alignment horizontal="center" vertical="center"/>
    </xf>
    <xf numFmtId="0" fontId="11" fillId="0" borderId="21" xfId="0" applyFont="1" applyBorder="1" applyAlignment="1">
      <alignment horizontal="center"/>
    </xf>
    <xf numFmtId="0" fontId="11" fillId="0" borderId="25" xfId="0" applyFont="1" applyBorder="1" applyAlignment="1">
      <alignment horizontal="center"/>
    </xf>
    <xf numFmtId="0" fontId="5" fillId="0" borderId="43" xfId="0" applyFont="1" applyBorder="1" applyAlignment="1">
      <alignment horizontal="center" vertical="center"/>
    </xf>
    <xf numFmtId="0" fontId="5" fillId="0" borderId="42" xfId="0" applyFont="1" applyBorder="1" applyAlignment="1">
      <alignment horizontal="center" vertical="center"/>
    </xf>
    <xf numFmtId="14" fontId="11" fillId="0" borderId="1" xfId="0" applyNumberFormat="1" applyFont="1" applyBorder="1" applyAlignment="1">
      <alignment horizontal="center" vertical="center" shrinkToFit="1"/>
    </xf>
    <xf numFmtId="183" fontId="11" fillId="0" borderId="21" xfId="2" applyNumberFormat="1" applyFont="1" applyBorder="1" applyAlignment="1">
      <alignment horizontal="center" vertical="center"/>
    </xf>
    <xf numFmtId="182" fontId="11" fillId="0" borderId="33" xfId="0" applyNumberFormat="1" applyFont="1" applyBorder="1" applyAlignment="1">
      <alignment horizontal="center" vertical="center"/>
    </xf>
    <xf numFmtId="177" fontId="11" fillId="0" borderId="21" xfId="0" applyNumberFormat="1" applyFont="1" applyBorder="1" applyAlignment="1">
      <alignment horizontal="center" vertical="center"/>
    </xf>
    <xf numFmtId="182" fontId="11" fillId="0" borderId="21" xfId="0" applyNumberFormat="1" applyFont="1" applyBorder="1" applyAlignment="1">
      <alignment horizontal="center" vertical="center"/>
    </xf>
    <xf numFmtId="0" fontId="11" fillId="0" borderId="21" xfId="0" applyFont="1" applyBorder="1" applyAlignment="1">
      <alignment horizontal="center" vertical="center"/>
    </xf>
    <xf numFmtId="0" fontId="11" fillId="0" borderId="33" xfId="0" applyFont="1" applyBorder="1" applyAlignment="1">
      <alignment horizontal="center" vertical="center"/>
    </xf>
    <xf numFmtId="179" fontId="11" fillId="0" borderId="21" xfId="2" applyNumberFormat="1"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left"/>
    </xf>
    <xf numFmtId="0" fontId="11" fillId="0" borderId="21" xfId="0" applyFont="1" applyFill="1" applyBorder="1" applyAlignment="1">
      <alignment horizontal="center" vertical="center"/>
    </xf>
    <xf numFmtId="0" fontId="25" fillId="0" borderId="0" xfId="0" applyFont="1"/>
    <xf numFmtId="181" fontId="11" fillId="0" borderId="21" xfId="2" applyNumberFormat="1" applyFont="1" applyBorder="1" applyAlignment="1">
      <alignment horizontal="center" vertical="center"/>
    </xf>
    <xf numFmtId="0" fontId="18" fillId="0" borderId="0" xfId="0" applyFont="1" applyAlignment="1">
      <alignment vertical="top"/>
    </xf>
    <xf numFmtId="182" fontId="11" fillId="0" borderId="20" xfId="0" applyNumberFormat="1" applyFont="1" applyBorder="1" applyAlignment="1">
      <alignment horizontal="center"/>
    </xf>
    <xf numFmtId="182" fontId="11" fillId="0" borderId="44" xfId="0" applyNumberFormat="1" applyFont="1" applyBorder="1" applyAlignment="1">
      <alignment horizontal="center"/>
    </xf>
    <xf numFmtId="182" fontId="11" fillId="0" borderId="21" xfId="0" applyNumberFormat="1" applyFont="1" applyBorder="1" applyAlignment="1">
      <alignment horizontal="center"/>
    </xf>
    <xf numFmtId="184" fontId="11" fillId="0" borderId="33" xfId="0" applyNumberFormat="1" applyFont="1" applyBorder="1" applyAlignment="1">
      <alignment horizontal="center" vertical="center"/>
    </xf>
    <xf numFmtId="0" fontId="11" fillId="0" borderId="45" xfId="0" applyFont="1" applyBorder="1" applyAlignment="1">
      <alignment horizontal="center" vertical="center"/>
    </xf>
    <xf numFmtId="177" fontId="18" fillId="0" borderId="0" xfId="0" applyNumberFormat="1" applyFont="1" applyAlignment="1">
      <alignment vertical="top"/>
    </xf>
    <xf numFmtId="0" fontId="18" fillId="0" borderId="0" xfId="0" applyFont="1" applyAlignment="1">
      <alignment horizontal="center" vertical="center"/>
    </xf>
    <xf numFmtId="0" fontId="5" fillId="0" borderId="0" xfId="0" applyFont="1" applyAlignment="1">
      <alignment horizontal="left"/>
    </xf>
    <xf numFmtId="183" fontId="11" fillId="0" borderId="26" xfId="2" applyNumberFormat="1" applyFont="1" applyBorder="1" applyAlignment="1">
      <alignment horizontal="center" vertical="center"/>
    </xf>
    <xf numFmtId="178" fontId="11" fillId="0" borderId="21" xfId="2" applyNumberFormat="1" applyFont="1" applyBorder="1" applyAlignment="1">
      <alignment horizontal="center" vertical="center"/>
    </xf>
    <xf numFmtId="180" fontId="11" fillId="0" borderId="21" xfId="2" applyNumberFormat="1" applyFont="1" applyBorder="1" applyAlignment="1">
      <alignment horizontal="center" vertical="center"/>
    </xf>
    <xf numFmtId="184" fontId="11" fillId="0" borderId="46" xfId="2" applyNumberFormat="1" applyFont="1" applyBorder="1" applyAlignment="1">
      <alignment horizontal="center" vertical="center"/>
    </xf>
    <xf numFmtId="181" fontId="11" fillId="0" borderId="33" xfId="2" applyNumberFormat="1" applyFont="1" applyBorder="1" applyAlignment="1">
      <alignment horizontal="center" vertical="center"/>
    </xf>
    <xf numFmtId="0" fontId="11" fillId="0" borderId="21" xfId="0" quotePrefix="1" applyFont="1" applyBorder="1" applyAlignment="1">
      <alignment horizontal="center" vertical="top"/>
    </xf>
    <xf numFmtId="0" fontId="11" fillId="0" borderId="6" xfId="0" applyFont="1" applyBorder="1" applyAlignment="1">
      <alignment horizontal="center" vertical="top"/>
    </xf>
    <xf numFmtId="0" fontId="7" fillId="0" borderId="2" xfId="0" applyFont="1" applyBorder="1" applyAlignment="1">
      <alignment horizontal="center" vertical="top"/>
    </xf>
    <xf numFmtId="0" fontId="5" fillId="0" borderId="21" xfId="0" applyFont="1" applyBorder="1" applyAlignment="1">
      <alignment horizontal="center" vertical="center"/>
    </xf>
    <xf numFmtId="14" fontId="11" fillId="0" borderId="21" xfId="0" applyNumberFormat="1" applyFont="1" applyBorder="1" applyAlignment="1">
      <alignment horizontal="center" vertical="center" shrinkToFit="1"/>
    </xf>
    <xf numFmtId="20" fontId="11" fillId="0" borderId="21" xfId="0" applyNumberFormat="1" applyFont="1" applyBorder="1" applyAlignment="1">
      <alignment horizontal="center" vertical="center"/>
    </xf>
    <xf numFmtId="0" fontId="5" fillId="0" borderId="47" xfId="0" applyFont="1" applyBorder="1" applyAlignment="1">
      <alignment vertical="center"/>
    </xf>
    <xf numFmtId="0" fontId="1" fillId="0" borderId="47" xfId="0" applyFont="1" applyBorder="1" applyAlignment="1">
      <alignment horizontal="left" vertical="center"/>
    </xf>
    <xf numFmtId="0" fontId="1" fillId="0" borderId="47" xfId="0" applyFont="1" applyBorder="1" applyAlignment="1">
      <alignment vertical="center"/>
    </xf>
    <xf numFmtId="177" fontId="11" fillId="0" borderId="1" xfId="0" applyNumberFormat="1" applyFont="1" applyBorder="1" applyAlignment="1">
      <alignment horizontal="center" vertical="center"/>
    </xf>
    <xf numFmtId="0" fontId="18" fillId="0" borderId="21" xfId="0" applyFont="1" applyFill="1" applyBorder="1" applyAlignment="1">
      <alignment horizontal="center"/>
    </xf>
    <xf numFmtId="177" fontId="18" fillId="0" borderId="21" xfId="0" applyNumberFormat="1" applyFont="1" applyFill="1" applyBorder="1" applyAlignment="1">
      <alignment horizontal="center"/>
    </xf>
    <xf numFmtId="0" fontId="26" fillId="0" borderId="0" xfId="0" applyFont="1"/>
    <xf numFmtId="0" fontId="5" fillId="0" borderId="33" xfId="0" applyFont="1" applyBorder="1" applyAlignment="1">
      <alignment vertical="center" wrapText="1"/>
    </xf>
    <xf numFmtId="0" fontId="5" fillId="0" borderId="21" xfId="0" applyFont="1" applyBorder="1" applyAlignment="1">
      <alignment vertical="center"/>
    </xf>
    <xf numFmtId="0" fontId="5" fillId="0" borderId="21" xfId="0" applyFont="1" applyBorder="1" applyAlignment="1">
      <alignment vertical="center" wrapText="1"/>
    </xf>
    <xf numFmtId="0" fontId="6" fillId="0" borderId="21" xfId="0" applyFont="1" applyBorder="1" applyAlignment="1">
      <alignment horizontal="center" vertical="center"/>
    </xf>
    <xf numFmtId="0" fontId="5" fillId="0" borderId="46" xfId="0" applyFont="1" applyBorder="1" applyAlignment="1">
      <alignment horizontal="center" vertical="center"/>
    </xf>
    <xf numFmtId="0" fontId="5" fillId="0" borderId="48" xfId="0" applyFont="1" applyBorder="1" applyAlignment="1">
      <alignment vertical="center"/>
    </xf>
    <xf numFmtId="0" fontId="11" fillId="0" borderId="0" xfId="0" applyFont="1" applyBorder="1" applyAlignment="1">
      <alignment horizontal="centerContinuous" vertical="top"/>
    </xf>
    <xf numFmtId="0" fontId="11" fillId="0" borderId="0" xfId="0" quotePrefix="1" applyFont="1" applyBorder="1" applyAlignment="1">
      <alignment horizontal="centerContinuous" vertical="top"/>
    </xf>
    <xf numFmtId="0" fontId="11" fillId="0" borderId="17" xfId="0" quotePrefix="1" applyFont="1" applyBorder="1" applyAlignment="1">
      <alignment horizontal="centerContinuous" vertical="top"/>
    </xf>
    <xf numFmtId="0" fontId="11" fillId="0" borderId="20" xfId="0" applyFont="1" applyBorder="1" applyAlignment="1">
      <alignment horizontal="center" vertical="center"/>
    </xf>
    <xf numFmtId="0" fontId="5" fillId="0" borderId="20" xfId="0" applyFont="1" applyBorder="1" applyAlignment="1">
      <alignment horizontal="center" vertical="center"/>
    </xf>
    <xf numFmtId="177" fontId="11" fillId="0" borderId="20" xfId="0" applyNumberFormat="1" applyFont="1" applyBorder="1" applyAlignment="1">
      <alignment horizontal="center" vertical="center"/>
    </xf>
    <xf numFmtId="182" fontId="11" fillId="0" borderId="20" xfId="0" applyNumberFormat="1" applyFont="1" applyBorder="1" applyAlignment="1">
      <alignment horizontal="center" vertical="center"/>
    </xf>
    <xf numFmtId="182" fontId="11" fillId="0" borderId="25" xfId="0" applyNumberFormat="1" applyFont="1" applyBorder="1" applyAlignment="1">
      <alignment horizontal="center"/>
    </xf>
    <xf numFmtId="0" fontId="5" fillId="0" borderId="49" xfId="0" applyFont="1" applyBorder="1" applyAlignment="1">
      <alignment vertical="center"/>
    </xf>
    <xf numFmtId="0" fontId="3" fillId="0" borderId="2" xfId="0" applyFont="1" applyBorder="1" applyAlignment="1">
      <alignment horizontal="center" vertical="center"/>
    </xf>
    <xf numFmtId="0" fontId="5" fillId="0" borderId="50" xfId="0" applyFont="1" applyBorder="1" applyAlignment="1">
      <alignment horizontal="center" vertical="center"/>
    </xf>
    <xf numFmtId="0" fontId="5" fillId="0" borderId="40" xfId="0" applyFont="1" applyBorder="1" applyAlignment="1">
      <alignment horizontal="center" vertical="center"/>
    </xf>
    <xf numFmtId="0" fontId="11" fillId="0" borderId="51" xfId="0" applyFont="1" applyBorder="1" applyAlignment="1">
      <alignment horizontal="center" vertical="center"/>
    </xf>
    <xf numFmtId="0" fontId="11" fillId="0" borderId="46" xfId="0" applyFont="1" applyBorder="1" applyAlignment="1">
      <alignment horizontal="center" vertical="center"/>
    </xf>
    <xf numFmtId="0" fontId="0" fillId="0" borderId="52" xfId="0" applyNumberFormat="1" applyFont="1" applyBorder="1"/>
    <xf numFmtId="0" fontId="0" fillId="0" borderId="46" xfId="0" applyNumberFormat="1" applyFont="1" applyBorder="1"/>
    <xf numFmtId="0" fontId="0" fillId="0" borderId="53" xfId="0" applyNumberFormat="1" applyFont="1" applyBorder="1"/>
    <xf numFmtId="0" fontId="0" fillId="0" borderId="51" xfId="0" applyNumberFormat="1" applyFont="1" applyBorder="1"/>
    <xf numFmtId="0" fontId="5" fillId="0" borderId="54" xfId="0" applyFont="1" applyBorder="1" applyAlignment="1">
      <alignment vertical="center"/>
    </xf>
    <xf numFmtId="0" fontId="0" fillId="0" borderId="46" xfId="0" applyNumberFormat="1" applyBorder="1"/>
    <xf numFmtId="179" fontId="11" fillId="0" borderId="20" xfId="2" applyNumberFormat="1" applyFont="1" applyBorder="1" applyAlignment="1">
      <alignment horizontal="center" vertical="center"/>
    </xf>
    <xf numFmtId="14" fontId="11" fillId="0" borderId="55" xfId="0" applyNumberFormat="1" applyFont="1" applyBorder="1" applyAlignment="1">
      <alignment horizontal="center" vertical="center" shrinkToFit="1"/>
    </xf>
    <xf numFmtId="20" fontId="11" fillId="0" borderId="20" xfId="0" quotePrefix="1" applyNumberFormat="1" applyFont="1" applyBorder="1" applyAlignment="1">
      <alignment horizontal="center" vertical="center"/>
    </xf>
    <xf numFmtId="0" fontId="15" fillId="0" borderId="4" xfId="3" applyFont="1" applyBorder="1" applyAlignment="1">
      <alignment horizontal="center" vertical="center"/>
    </xf>
    <xf numFmtId="0" fontId="22" fillId="0" borderId="4" xfId="3" applyFont="1" applyBorder="1" applyAlignment="1">
      <alignment horizontal="center" vertical="center"/>
    </xf>
    <xf numFmtId="0" fontId="1" fillId="0" borderId="4" xfId="3" applyFont="1" applyBorder="1" applyAlignment="1">
      <alignment horizontal="center" vertical="center"/>
    </xf>
    <xf numFmtId="0" fontId="18" fillId="0" borderId="4" xfId="3" applyFont="1" applyBorder="1" applyAlignment="1">
      <alignment horizontal="center" vertical="center"/>
    </xf>
    <xf numFmtId="0" fontId="3" fillId="0" borderId="56" xfId="0" applyFont="1" applyBorder="1" applyAlignment="1">
      <alignment horizontal="center" vertical="center"/>
    </xf>
    <xf numFmtId="0" fontId="0" fillId="0" borderId="57" xfId="0" applyBorder="1" applyAlignment="1">
      <alignment horizontal="center" vertical="center"/>
    </xf>
    <xf numFmtId="0" fontId="3" fillId="0" borderId="28" xfId="0" applyFont="1" applyBorder="1" applyAlignment="1">
      <alignment horizontal="center" vertical="center"/>
    </xf>
    <xf numFmtId="0" fontId="0" fillId="0" borderId="6" xfId="0" applyBorder="1" applyAlignment="1">
      <alignment horizontal="center" vertical="center"/>
    </xf>
  </cellXfs>
  <cellStyles count="4">
    <cellStyle name="一般" xfId="0" builtinId="0"/>
    <cellStyle name="一般_8508_1" xfId="1"/>
    <cellStyle name="一般_95年2月季採水質分析數據" xfId="2"/>
    <cellStyle name="一般_說明書"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22519;&#34892;&#20013;&#23560;&#26696;&#35336;&#30059;\102&#24180;&#24230;\01-102&#24180;&#24230;&#33274;&#20013;&#24066;&#27827;&#24029;&#12289;&#28023;&#22495;&#27700;&#39636;&#27700;&#36074;&#30435;&#28204;&#35336;&#30059;\&#27700;&#36074;&#36039;&#26009;\102&#24180;3&#26376;&#27827;&#24029;&#26376;&#22577;&#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續完"/>
      <sheetName val="基本資料表"/>
      <sheetName val="水體分類"/>
      <sheetName val="監測結果說明"/>
    </sheetNames>
    <sheetDataSet>
      <sheetData sheetId="0">
        <row r="14">
          <cell r="Q14">
            <v>12</v>
          </cell>
        </row>
      </sheetData>
      <sheetData sheetId="1">
        <row r="11">
          <cell r="N11">
            <v>0.3</v>
          </cell>
        </row>
      </sheetData>
      <sheetData sheetId="2"/>
      <sheetData sheetId="3"/>
      <sheetData sheetId="4"/>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Y53"/>
  <sheetViews>
    <sheetView showGridLines="0" zoomScale="75" workbookViewId="0">
      <selection activeCell="J20" sqref="J20"/>
    </sheetView>
  </sheetViews>
  <sheetFormatPr defaultColWidth="4.25" defaultRowHeight="15.75" x14ac:dyDescent="0.25"/>
  <cols>
    <col min="1" max="1" width="4.25" style="88"/>
    <col min="2" max="2" width="14.75" style="88" customWidth="1"/>
    <col min="3" max="3" width="24.5" style="88" customWidth="1"/>
    <col min="4" max="4" width="13.125" style="88" customWidth="1"/>
    <col min="5" max="5" width="7.5" style="88" customWidth="1"/>
    <col min="6" max="6" width="9.375" style="88" customWidth="1"/>
    <col min="7" max="7" width="7.5" style="88" customWidth="1"/>
    <col min="8" max="8" width="6.75" style="88" customWidth="1"/>
    <col min="9" max="9" width="7.375" style="88" customWidth="1"/>
    <col min="10" max="14" width="8.875" style="88" customWidth="1"/>
    <col min="15" max="15" width="10.625" style="88" customWidth="1"/>
    <col min="16" max="17" width="10.25" style="88" customWidth="1"/>
    <col min="18" max="18" width="10.375" style="88" customWidth="1"/>
    <col min="19" max="19" width="10.5" style="88" customWidth="1"/>
    <col min="20" max="20" width="10.25" style="88" customWidth="1"/>
    <col min="21" max="21" width="10.375" style="88" customWidth="1"/>
    <col min="22" max="24" width="4.25" style="88"/>
    <col min="25" max="25" width="7.375" style="88" customWidth="1"/>
    <col min="26" max="28" width="4.25" style="88"/>
    <col min="29" max="29" width="4.375" style="88" customWidth="1"/>
    <col min="30" max="31" width="4.25" style="88"/>
    <col min="32" max="32" width="4.375" style="88" customWidth="1"/>
    <col min="33" max="33" width="6.25" style="88" customWidth="1"/>
    <col min="34" max="16384" width="4.25" style="88"/>
  </cols>
  <sheetData>
    <row r="1" spans="2:25" s="37" customFormat="1" ht="19.5" thickBot="1" x14ac:dyDescent="0.3"/>
    <row r="2" spans="2:25" s="37" customFormat="1" ht="22.5" customHeight="1" thickTop="1" thickBot="1" x14ac:dyDescent="0.35">
      <c r="B2" s="28" t="s">
        <v>116</v>
      </c>
      <c r="C2" s="90"/>
      <c r="D2" s="90"/>
      <c r="J2" s="89"/>
      <c r="K2" s="89"/>
      <c r="L2" s="89"/>
      <c r="M2" s="89"/>
      <c r="S2" s="30" t="s">
        <v>0</v>
      </c>
      <c r="T2" s="248" t="s">
        <v>49</v>
      </c>
      <c r="U2" s="249"/>
    </row>
    <row r="3" spans="2:25" s="37" customFormat="1" ht="22.5" customHeight="1" thickTop="1" thickBot="1" x14ac:dyDescent="0.35">
      <c r="B3" s="28" t="s">
        <v>117</v>
      </c>
      <c r="C3" s="29" t="s">
        <v>46</v>
      </c>
      <c r="D3" s="91"/>
      <c r="E3" s="92"/>
      <c r="F3" s="92"/>
      <c r="G3" s="92"/>
      <c r="H3" s="92"/>
      <c r="I3" s="92"/>
      <c r="J3" s="93"/>
      <c r="K3" s="93"/>
      <c r="L3" s="93"/>
      <c r="M3" s="93"/>
      <c r="N3" s="92"/>
      <c r="O3" s="92"/>
      <c r="P3" s="92"/>
      <c r="Q3" s="92"/>
      <c r="R3" s="92"/>
      <c r="S3" s="30" t="s">
        <v>118</v>
      </c>
      <c r="T3" s="94" t="s">
        <v>48</v>
      </c>
      <c r="U3" s="94"/>
    </row>
    <row r="4" spans="2:25" ht="45" customHeight="1" thickTop="1" x14ac:dyDescent="0.25">
      <c r="B4" s="40" t="s">
        <v>164</v>
      </c>
      <c r="C4" s="87"/>
      <c r="D4" s="87"/>
      <c r="E4" s="87"/>
      <c r="F4" s="87"/>
      <c r="G4" s="87"/>
      <c r="H4" s="87"/>
      <c r="I4" s="87"/>
      <c r="J4" s="87"/>
      <c r="K4" s="87"/>
      <c r="L4" s="87"/>
      <c r="M4" s="87"/>
      <c r="N4" s="87"/>
      <c r="O4" s="87"/>
      <c r="P4" s="87"/>
      <c r="Q4" s="87"/>
      <c r="R4" s="87"/>
      <c r="S4" s="87"/>
      <c r="T4" s="87"/>
      <c r="U4" s="87"/>
    </row>
    <row r="5" spans="2:25" ht="30" customHeight="1" thickBot="1" x14ac:dyDescent="0.3">
      <c r="B5" s="172" t="s">
        <v>208</v>
      </c>
      <c r="C5" s="95"/>
      <c r="D5" s="95"/>
      <c r="E5" s="95"/>
      <c r="F5" s="95"/>
      <c r="G5" s="95"/>
      <c r="H5" s="95"/>
      <c r="I5" s="95"/>
      <c r="J5" s="95"/>
      <c r="K5" s="95"/>
      <c r="L5" s="95"/>
      <c r="M5" s="95"/>
      <c r="N5" s="95"/>
      <c r="O5" s="95"/>
      <c r="P5" s="95"/>
      <c r="Q5" s="95"/>
      <c r="R5" s="95"/>
      <c r="S5" s="95"/>
      <c r="T5" s="95"/>
      <c r="U5" s="95"/>
    </row>
    <row r="6" spans="2:25" s="37" customFormat="1" ht="17.25" customHeight="1" x14ac:dyDescent="0.3">
      <c r="B6" s="96"/>
      <c r="C6" s="97"/>
      <c r="D6" s="98"/>
      <c r="E6" s="98"/>
      <c r="F6" s="98"/>
      <c r="G6" s="98"/>
      <c r="H6" s="98"/>
      <c r="I6" s="98"/>
      <c r="J6" s="58" t="s">
        <v>1</v>
      </c>
      <c r="K6" s="99"/>
      <c r="L6" s="100"/>
      <c r="M6" s="100"/>
      <c r="N6" s="100"/>
      <c r="O6" s="100"/>
      <c r="P6" s="100"/>
      <c r="Q6" s="100"/>
      <c r="R6" s="100"/>
      <c r="S6" s="100"/>
      <c r="T6" s="100"/>
      <c r="U6" s="101"/>
    </row>
    <row r="7" spans="2:25" s="109" customFormat="1" ht="17.25" customHeight="1" x14ac:dyDescent="0.25">
      <c r="B7" s="102"/>
      <c r="C7" s="103"/>
      <c r="D7" s="104"/>
      <c r="E7" s="6" t="s">
        <v>119</v>
      </c>
      <c r="F7" s="6" t="s">
        <v>2</v>
      </c>
      <c r="G7" s="6" t="s">
        <v>2</v>
      </c>
      <c r="H7" s="41"/>
      <c r="I7" s="41"/>
      <c r="J7" s="105"/>
      <c r="K7" s="41"/>
      <c r="L7" s="41"/>
      <c r="M7" s="41"/>
      <c r="N7" s="41"/>
      <c r="O7" s="6" t="s">
        <v>120</v>
      </c>
      <c r="P7" s="6" t="s">
        <v>121</v>
      </c>
      <c r="Q7" s="6" t="s">
        <v>122</v>
      </c>
      <c r="R7" s="106"/>
      <c r="S7" s="107"/>
      <c r="T7" s="107"/>
      <c r="U7" s="108"/>
    </row>
    <row r="8" spans="2:25" s="112" customFormat="1" ht="17.25" customHeight="1" x14ac:dyDescent="0.3">
      <c r="B8" s="110" t="s">
        <v>123</v>
      </c>
      <c r="C8" s="33" t="s">
        <v>124</v>
      </c>
      <c r="D8" s="11" t="s">
        <v>3</v>
      </c>
      <c r="E8" s="11" t="s">
        <v>125</v>
      </c>
      <c r="F8" s="111"/>
      <c r="G8" s="111"/>
      <c r="H8" s="11" t="s">
        <v>4</v>
      </c>
      <c r="I8" s="10" t="s">
        <v>5</v>
      </c>
      <c r="J8" s="11" t="s">
        <v>126</v>
      </c>
      <c r="K8" s="111" t="s">
        <v>127</v>
      </c>
      <c r="L8" s="11" t="s">
        <v>6</v>
      </c>
      <c r="M8" s="11" t="s">
        <v>128</v>
      </c>
      <c r="N8" s="11" t="s">
        <v>129</v>
      </c>
      <c r="O8" s="10" t="s">
        <v>7</v>
      </c>
      <c r="P8" s="11" t="s">
        <v>7</v>
      </c>
      <c r="Q8" s="11" t="s">
        <v>130</v>
      </c>
      <c r="R8" s="26" t="s">
        <v>8</v>
      </c>
      <c r="S8" s="7" t="s">
        <v>9</v>
      </c>
      <c r="T8" s="7" t="s">
        <v>10</v>
      </c>
      <c r="U8" s="60" t="s">
        <v>55</v>
      </c>
    </row>
    <row r="9" spans="2:25" s="120" customFormat="1" ht="17.25" customHeight="1" x14ac:dyDescent="0.3">
      <c r="B9" s="113"/>
      <c r="C9" s="114"/>
      <c r="D9" s="115"/>
      <c r="E9" s="8" t="s">
        <v>131</v>
      </c>
      <c r="F9" s="8" t="s">
        <v>11</v>
      </c>
      <c r="G9" s="8" t="s">
        <v>12</v>
      </c>
      <c r="H9" s="42"/>
      <c r="I9" s="42"/>
      <c r="J9" s="42"/>
      <c r="K9" s="115"/>
      <c r="L9" s="115"/>
      <c r="M9" s="115"/>
      <c r="N9" s="42"/>
      <c r="O9" s="116" t="s">
        <v>132</v>
      </c>
      <c r="P9" s="115"/>
      <c r="Q9" s="42"/>
      <c r="R9" s="117"/>
      <c r="S9" s="118"/>
      <c r="T9" s="118"/>
      <c r="U9" s="119"/>
    </row>
    <row r="10" spans="2:25" s="109" customFormat="1" ht="24.75" customHeight="1" thickBot="1" x14ac:dyDescent="0.3">
      <c r="B10" s="102"/>
      <c r="C10" s="207"/>
      <c r="D10" s="41"/>
      <c r="E10" s="41"/>
      <c r="F10" s="41"/>
      <c r="G10" s="41"/>
      <c r="H10" s="208" t="s">
        <v>13</v>
      </c>
      <c r="I10" s="104" t="s">
        <v>14</v>
      </c>
      <c r="J10" s="208" t="s">
        <v>13</v>
      </c>
      <c r="K10" s="41"/>
      <c r="L10" s="104" t="s">
        <v>15</v>
      </c>
      <c r="M10" s="104" t="s">
        <v>15</v>
      </c>
      <c r="N10" s="104" t="s">
        <v>15</v>
      </c>
      <c r="O10" s="104" t="s">
        <v>15</v>
      </c>
      <c r="P10" s="104" t="s">
        <v>15</v>
      </c>
      <c r="Q10" s="104" t="s">
        <v>15</v>
      </c>
      <c r="R10" s="225" t="s">
        <v>133</v>
      </c>
      <c r="S10" s="226"/>
      <c r="T10" s="226"/>
      <c r="U10" s="227"/>
    </row>
    <row r="11" spans="2:25" s="37" customFormat="1" ht="20.25" customHeight="1" thickTop="1" x14ac:dyDescent="0.3">
      <c r="B11" s="241" t="s">
        <v>193</v>
      </c>
      <c r="C11" s="242" t="s">
        <v>194</v>
      </c>
      <c r="D11" s="237"/>
      <c r="E11" s="229" t="str">
        <f>水體分類!J13</f>
        <v>丁</v>
      </c>
      <c r="F11" s="246">
        <v>41599</v>
      </c>
      <c r="G11" s="247">
        <v>0.34027777777777773</v>
      </c>
      <c r="H11" s="228"/>
      <c r="I11" s="228"/>
      <c r="J11" s="245">
        <v>20.3</v>
      </c>
      <c r="K11" s="245">
        <v>8.3000000000000007</v>
      </c>
      <c r="L11" s="245">
        <v>6.8</v>
      </c>
      <c r="M11" s="230">
        <v>2.5569233800000002</v>
      </c>
      <c r="N11" s="231">
        <v>0.1375536</v>
      </c>
      <c r="O11" s="245">
        <v>4.42</v>
      </c>
      <c r="P11" s="245">
        <v>22.921600000000005</v>
      </c>
      <c r="Q11" s="245">
        <v>7.0000000000014495</v>
      </c>
      <c r="R11" s="193" t="s">
        <v>209</v>
      </c>
      <c r="S11" s="193">
        <v>5.4999999999999997E-3</v>
      </c>
      <c r="T11" s="193" t="s">
        <v>209</v>
      </c>
      <c r="U11" s="194">
        <v>1.5E-3</v>
      </c>
      <c r="Y11" s="162"/>
    </row>
    <row r="12" spans="2:25" s="37" customFormat="1" ht="20.25" customHeight="1" x14ac:dyDescent="0.3">
      <c r="B12" s="239" t="s">
        <v>193</v>
      </c>
      <c r="C12" s="240" t="s">
        <v>195</v>
      </c>
      <c r="D12" s="238"/>
      <c r="E12" s="209" t="str">
        <f>水體分類!J14</f>
        <v>丁</v>
      </c>
      <c r="F12" s="210">
        <v>41599</v>
      </c>
      <c r="G12" s="211">
        <v>0.3263888888888889</v>
      </c>
      <c r="H12" s="184"/>
      <c r="I12" s="184"/>
      <c r="J12" s="186">
        <v>21.8</v>
      </c>
      <c r="K12" s="186">
        <v>7.5</v>
      </c>
      <c r="L12" s="186">
        <v>5.5</v>
      </c>
      <c r="M12" s="182">
        <v>2.5596967400000001</v>
      </c>
      <c r="N12" s="181">
        <v>0.23129759999999999</v>
      </c>
      <c r="O12" s="186">
        <v>4.5500000000000007</v>
      </c>
      <c r="P12" s="186">
        <v>26.873599999999989</v>
      </c>
      <c r="Q12" s="186">
        <v>1.9999999999997797</v>
      </c>
      <c r="R12" s="195">
        <v>2E-3</v>
      </c>
      <c r="S12" s="195">
        <v>7.0000000000000001E-3</v>
      </c>
      <c r="T12" s="195">
        <v>1.5E-3</v>
      </c>
      <c r="U12" s="232">
        <v>2E-3</v>
      </c>
      <c r="Y12" s="162"/>
    </row>
    <row r="13" spans="2:25" s="37" customFormat="1" ht="20.25" customHeight="1" x14ac:dyDescent="0.3">
      <c r="B13" s="239" t="s">
        <v>196</v>
      </c>
      <c r="C13" s="240" t="s">
        <v>197</v>
      </c>
      <c r="D13" s="238"/>
      <c r="E13" s="209" t="str">
        <f>水體分類!J15</f>
        <v>丙</v>
      </c>
      <c r="F13" s="210">
        <v>41599</v>
      </c>
      <c r="G13" s="211">
        <v>0.31597222222222221</v>
      </c>
      <c r="H13" s="184"/>
      <c r="I13" s="184"/>
      <c r="J13" s="186">
        <v>21.7</v>
      </c>
      <c r="K13" s="186">
        <v>7.6</v>
      </c>
      <c r="L13" s="186">
        <v>5.2</v>
      </c>
      <c r="M13" s="182">
        <v>2.4477371400000001</v>
      </c>
      <c r="N13" s="181">
        <v>0.2500464</v>
      </c>
      <c r="O13" s="186">
        <v>4</v>
      </c>
      <c r="P13" s="186">
        <v>22.131200000000021</v>
      </c>
      <c r="Q13" s="186">
        <v>3.9999999999995595</v>
      </c>
      <c r="R13" s="195">
        <v>1.5E-3</v>
      </c>
      <c r="S13" s="195">
        <v>5.4999999999999997E-3</v>
      </c>
      <c r="T13" s="195">
        <v>2.5000000000000001E-3</v>
      </c>
      <c r="U13" s="232">
        <v>1.5E-3</v>
      </c>
      <c r="Y13" s="162"/>
    </row>
    <row r="14" spans="2:25" s="37" customFormat="1" ht="20.25" customHeight="1" x14ac:dyDescent="0.3">
      <c r="B14" s="239" t="s">
        <v>198</v>
      </c>
      <c r="C14" s="240" t="s">
        <v>199</v>
      </c>
      <c r="D14" s="238"/>
      <c r="E14" s="209" t="str">
        <f>水體分類!J16</f>
        <v>丁</v>
      </c>
      <c r="F14" s="210">
        <v>41599</v>
      </c>
      <c r="G14" s="211">
        <v>0.37847222222222227</v>
      </c>
      <c r="H14" s="184"/>
      <c r="I14" s="184"/>
      <c r="J14" s="186">
        <v>22</v>
      </c>
      <c r="K14" s="186">
        <v>8.4</v>
      </c>
      <c r="L14" s="186">
        <v>6.8</v>
      </c>
      <c r="M14" s="182">
        <v>1.3742456000000001</v>
      </c>
      <c r="N14" s="181">
        <v>0.14849039999999999</v>
      </c>
      <c r="O14" s="186">
        <v>5.4500000000000011</v>
      </c>
      <c r="P14" s="186">
        <v>23.711999999999986</v>
      </c>
      <c r="Q14" s="186">
        <v>0.99999999999988987</v>
      </c>
      <c r="R14" s="195" t="s">
        <v>209</v>
      </c>
      <c r="S14" s="195">
        <v>4.0000000000000001E-3</v>
      </c>
      <c r="T14" s="195" t="s">
        <v>209</v>
      </c>
      <c r="U14" s="232" t="s">
        <v>209</v>
      </c>
      <c r="Y14" s="162"/>
    </row>
    <row r="15" spans="2:25" s="37" customFormat="1" ht="20.25" customHeight="1" x14ac:dyDescent="0.3">
      <c r="B15" s="239" t="s">
        <v>198</v>
      </c>
      <c r="C15" s="240" t="s">
        <v>200</v>
      </c>
      <c r="D15" s="238"/>
      <c r="E15" s="209" t="str">
        <f>水體分類!J17</f>
        <v>丙</v>
      </c>
      <c r="F15" s="210">
        <v>41599</v>
      </c>
      <c r="G15" s="211">
        <v>0.40972222222222227</v>
      </c>
      <c r="H15" s="184"/>
      <c r="I15" s="184"/>
      <c r="J15" s="186">
        <v>24.7</v>
      </c>
      <c r="K15" s="186">
        <v>8.3000000000000007</v>
      </c>
      <c r="L15" s="186">
        <v>8</v>
      </c>
      <c r="M15" s="182">
        <v>0.37600568000000001</v>
      </c>
      <c r="N15" s="181">
        <v>9.0681600000000001E-2</v>
      </c>
      <c r="O15" s="186">
        <v>3.4800000000000004</v>
      </c>
      <c r="P15" s="186">
        <v>19.759999999999998</v>
      </c>
      <c r="Q15" s="186">
        <v>20.999999999999908</v>
      </c>
      <c r="R15" s="195" t="s">
        <v>209</v>
      </c>
      <c r="S15" s="195">
        <v>4.4999999999999997E-3</v>
      </c>
      <c r="T15" s="195">
        <v>1.5E-3</v>
      </c>
      <c r="U15" s="232" t="s">
        <v>209</v>
      </c>
      <c r="Y15" s="162"/>
    </row>
    <row r="16" spans="2:25" s="37" customFormat="1" ht="20.25" customHeight="1" x14ac:dyDescent="0.3">
      <c r="B16" s="239" t="s">
        <v>196</v>
      </c>
      <c r="C16" s="244" t="s">
        <v>205</v>
      </c>
      <c r="D16" s="238"/>
      <c r="E16" s="209" t="str">
        <f>水體分類!J18</f>
        <v>丁</v>
      </c>
      <c r="F16" s="210">
        <v>41599</v>
      </c>
      <c r="G16" s="211">
        <v>0.30555555555555552</v>
      </c>
      <c r="H16" s="184"/>
      <c r="I16" s="184"/>
      <c r="J16" s="186">
        <v>21.5</v>
      </c>
      <c r="K16" s="186">
        <v>7.6</v>
      </c>
      <c r="L16" s="186">
        <v>4.7</v>
      </c>
      <c r="M16" s="182">
        <v>2.4370420800000003</v>
      </c>
      <c r="N16" s="181">
        <v>0.24692159999999999</v>
      </c>
      <c r="O16" s="186">
        <v>2.0099999999999998</v>
      </c>
      <c r="P16" s="186">
        <v>12.646400000000011</v>
      </c>
      <c r="Q16" s="186">
        <v>1.9999999999997797</v>
      </c>
      <c r="R16" s="195">
        <v>1.5E-3</v>
      </c>
      <c r="S16" s="195">
        <v>2.5000000000000001E-3</v>
      </c>
      <c r="T16" s="195">
        <v>1.5E-3</v>
      </c>
      <c r="U16" s="232" t="s">
        <v>209</v>
      </c>
      <c r="Y16" s="162"/>
    </row>
    <row r="17" spans="2:25" s="37" customFormat="1" ht="20.25" customHeight="1" x14ac:dyDescent="0.3">
      <c r="B17" s="239" t="s">
        <v>196</v>
      </c>
      <c r="C17" s="244" t="s">
        <v>206</v>
      </c>
      <c r="D17" s="238"/>
      <c r="E17" s="209" t="str">
        <f>水體分類!J19</f>
        <v>丁</v>
      </c>
      <c r="F17" s="210">
        <v>41599</v>
      </c>
      <c r="G17" s="211">
        <v>0.57638888888888895</v>
      </c>
      <c r="H17" s="184"/>
      <c r="I17" s="184"/>
      <c r="J17" s="186">
        <v>25.2</v>
      </c>
      <c r="K17" s="186">
        <v>7.8</v>
      </c>
      <c r="L17" s="186">
        <v>5.4</v>
      </c>
      <c r="M17" s="182">
        <v>2.4110131200000002</v>
      </c>
      <c r="N17" s="181">
        <v>0.27035759999999998</v>
      </c>
      <c r="O17" s="186">
        <v>4.1400000000000006</v>
      </c>
      <c r="P17" s="186">
        <v>26.083200000000005</v>
      </c>
      <c r="Q17" s="186">
        <v>3.00000000000189</v>
      </c>
      <c r="R17" s="195">
        <v>1.5E-3</v>
      </c>
      <c r="S17" s="195">
        <v>3.0000000000000001E-3</v>
      </c>
      <c r="T17" s="195">
        <v>1.5E-3</v>
      </c>
      <c r="U17" s="232" t="s">
        <v>209</v>
      </c>
      <c r="Y17" s="162"/>
    </row>
    <row r="18" spans="2:25" s="37" customFormat="1" ht="20.25" customHeight="1" x14ac:dyDescent="0.3">
      <c r="B18" s="61"/>
      <c r="C18" s="212"/>
      <c r="D18" s="184"/>
      <c r="E18" s="209"/>
      <c r="F18" s="210"/>
      <c r="G18" s="211"/>
      <c r="H18" s="184"/>
      <c r="I18" s="184"/>
      <c r="J18" s="180"/>
      <c r="K18" s="186"/>
      <c r="L18" s="186"/>
      <c r="M18" s="182"/>
      <c r="N18" s="181"/>
      <c r="O18" s="202"/>
      <c r="P18" s="202"/>
      <c r="Q18" s="202"/>
      <c r="R18" s="195"/>
      <c r="S18" s="175"/>
      <c r="T18" s="175"/>
      <c r="U18" s="176"/>
      <c r="Y18" s="162"/>
    </row>
    <row r="19" spans="2:25" s="37" customFormat="1" ht="20.25" customHeight="1" x14ac:dyDescent="0.3">
      <c r="B19" s="61"/>
      <c r="C19" s="212"/>
      <c r="D19" s="184"/>
      <c r="E19" s="209"/>
      <c r="F19" s="210"/>
      <c r="G19" s="211"/>
      <c r="H19" s="184"/>
      <c r="I19" s="184"/>
      <c r="J19" s="180"/>
      <c r="K19" s="186"/>
      <c r="L19" s="186"/>
      <c r="M19" s="182"/>
      <c r="N19" s="181"/>
      <c r="O19" s="202"/>
      <c r="P19" s="202"/>
      <c r="Q19" s="202"/>
      <c r="R19" s="195"/>
      <c r="S19" s="175"/>
      <c r="T19" s="175"/>
      <c r="U19" s="176"/>
      <c r="Y19" s="162"/>
    </row>
    <row r="20" spans="2:25" s="37" customFormat="1" ht="20.25" customHeight="1" x14ac:dyDescent="0.3">
      <c r="B20" s="61"/>
      <c r="C20" s="212"/>
      <c r="D20" s="184"/>
      <c r="E20" s="209"/>
      <c r="F20" s="210"/>
      <c r="G20" s="211"/>
      <c r="H20" s="184"/>
      <c r="I20" s="184"/>
      <c r="J20" s="180"/>
      <c r="K20" s="180"/>
      <c r="L20" s="180"/>
      <c r="M20" s="184"/>
      <c r="N20" s="181"/>
      <c r="O20" s="202"/>
      <c r="P20" s="202"/>
      <c r="Q20" s="202"/>
      <c r="R20" s="175"/>
      <c r="S20" s="175"/>
      <c r="T20" s="175"/>
      <c r="U20" s="176"/>
      <c r="Y20" s="162"/>
    </row>
    <row r="21" spans="2:25" s="37" customFormat="1" ht="20.25" customHeight="1" x14ac:dyDescent="0.3">
      <c r="B21" s="61"/>
      <c r="C21" s="212"/>
      <c r="D21" s="184"/>
      <c r="E21" s="209"/>
      <c r="F21" s="210"/>
      <c r="G21" s="211"/>
      <c r="H21" s="184"/>
      <c r="I21" s="184"/>
      <c r="J21" s="180"/>
      <c r="K21" s="180"/>
      <c r="L21" s="180"/>
      <c r="M21" s="184"/>
      <c r="N21" s="181"/>
      <c r="O21" s="202"/>
      <c r="P21" s="202"/>
      <c r="Q21" s="202"/>
      <c r="R21" s="175"/>
      <c r="S21" s="175"/>
      <c r="T21" s="175"/>
      <c r="U21" s="176"/>
      <c r="Y21" s="162"/>
    </row>
    <row r="22" spans="2:25" s="37" customFormat="1" ht="20.25" customHeight="1" x14ac:dyDescent="0.3">
      <c r="B22" s="61"/>
      <c r="C22" s="212"/>
      <c r="D22" s="184"/>
      <c r="E22" s="209"/>
      <c r="F22" s="210"/>
      <c r="G22" s="211"/>
      <c r="H22" s="184"/>
      <c r="I22" s="184"/>
      <c r="J22" s="180"/>
      <c r="K22" s="180"/>
      <c r="L22" s="180"/>
      <c r="M22" s="184"/>
      <c r="N22" s="184"/>
      <c r="O22" s="202"/>
      <c r="P22" s="202"/>
      <c r="Q22" s="202"/>
      <c r="R22" s="175"/>
      <c r="S22" s="175"/>
      <c r="T22" s="175"/>
      <c r="U22" s="176"/>
      <c r="Y22" s="162"/>
    </row>
    <row r="23" spans="2:25" s="37" customFormat="1" ht="20.25" customHeight="1" x14ac:dyDescent="0.25">
      <c r="B23" s="61"/>
      <c r="C23" s="212"/>
      <c r="D23" s="184"/>
      <c r="E23" s="209"/>
      <c r="F23" s="210"/>
      <c r="G23" s="211"/>
      <c r="H23" s="184"/>
      <c r="I23" s="184"/>
      <c r="J23" s="180"/>
      <c r="K23" s="180"/>
      <c r="L23" s="180"/>
      <c r="M23" s="184"/>
      <c r="N23" s="184"/>
      <c r="O23" s="202"/>
      <c r="P23" s="202"/>
      <c r="Q23" s="202"/>
      <c r="R23" s="62"/>
      <c r="S23" s="62"/>
      <c r="T23" s="62"/>
      <c r="U23" s="177"/>
      <c r="Y23" s="162"/>
    </row>
    <row r="24" spans="2:25" s="37" customFormat="1" ht="20.25" customHeight="1" x14ac:dyDescent="0.25">
      <c r="B24" s="61"/>
      <c r="C24" s="212"/>
      <c r="D24" s="184"/>
      <c r="E24" s="209"/>
      <c r="F24" s="210"/>
      <c r="G24" s="211"/>
      <c r="H24" s="184"/>
      <c r="I24" s="184"/>
      <c r="J24" s="180"/>
      <c r="K24" s="180"/>
      <c r="L24" s="180"/>
      <c r="M24" s="184"/>
      <c r="N24" s="184"/>
      <c r="O24" s="202"/>
      <c r="P24" s="202"/>
      <c r="Q24" s="202"/>
      <c r="R24" s="62"/>
      <c r="S24" s="62"/>
      <c r="T24" s="62"/>
      <c r="U24" s="177"/>
      <c r="Y24" s="162"/>
    </row>
    <row r="25" spans="2:25" s="37" customFormat="1" ht="20.25" customHeight="1" x14ac:dyDescent="0.25">
      <c r="B25" s="61"/>
      <c r="C25" s="212"/>
      <c r="D25" s="184"/>
      <c r="E25" s="209"/>
      <c r="F25" s="210"/>
      <c r="G25" s="211"/>
      <c r="H25" s="184"/>
      <c r="I25" s="184"/>
      <c r="J25" s="180"/>
      <c r="K25" s="180"/>
      <c r="L25" s="180"/>
      <c r="M25" s="184"/>
      <c r="N25" s="184"/>
      <c r="O25" s="202"/>
      <c r="P25" s="202"/>
      <c r="Q25" s="202"/>
      <c r="R25" s="62"/>
      <c r="S25" s="62"/>
      <c r="T25" s="62"/>
      <c r="U25" s="177"/>
      <c r="Y25" s="162"/>
    </row>
    <row r="26" spans="2:25" s="37" customFormat="1" ht="20.25" customHeight="1" x14ac:dyDescent="0.25">
      <c r="B26" s="61"/>
      <c r="C26" s="212"/>
      <c r="D26" s="122"/>
      <c r="E26" s="62"/>
      <c r="F26" s="179"/>
      <c r="G26" s="155"/>
      <c r="H26" s="122"/>
      <c r="I26" s="122"/>
      <c r="J26" s="180"/>
      <c r="K26" s="180"/>
      <c r="L26" s="180"/>
      <c r="M26" s="184"/>
      <c r="N26" s="184"/>
      <c r="O26" s="202"/>
      <c r="P26" s="202"/>
      <c r="Q26" s="202"/>
      <c r="R26" s="62"/>
      <c r="S26" s="62"/>
      <c r="T26" s="62"/>
      <c r="U26" s="177"/>
      <c r="Y26" s="162"/>
    </row>
    <row r="27" spans="2:25" s="37" customFormat="1" ht="20.25" customHeight="1" x14ac:dyDescent="0.25">
      <c r="B27" s="61"/>
      <c r="C27" s="34"/>
      <c r="D27" s="122"/>
      <c r="E27" s="62"/>
      <c r="F27" s="179"/>
      <c r="G27" s="155"/>
      <c r="H27" s="122"/>
      <c r="I27" s="122"/>
      <c r="J27" s="180"/>
      <c r="K27" s="180"/>
      <c r="L27" s="180"/>
      <c r="M27" s="184"/>
      <c r="N27" s="184"/>
      <c r="O27" s="202"/>
      <c r="P27" s="202"/>
      <c r="Q27" s="202"/>
      <c r="R27" s="62"/>
      <c r="S27" s="62"/>
      <c r="T27" s="62"/>
      <c r="U27" s="177"/>
      <c r="Y27" s="162"/>
    </row>
    <row r="28" spans="2:25" s="37" customFormat="1" ht="20.25" customHeight="1" x14ac:dyDescent="0.25">
      <c r="B28" s="61"/>
      <c r="C28" s="34"/>
      <c r="D28" s="122"/>
      <c r="E28" s="62"/>
      <c r="F28" s="179"/>
      <c r="G28" s="155"/>
      <c r="H28" s="122"/>
      <c r="I28" s="122"/>
      <c r="J28" s="180"/>
      <c r="K28" s="180"/>
      <c r="L28" s="180"/>
      <c r="M28" s="184"/>
      <c r="N28" s="184"/>
      <c r="O28" s="202"/>
      <c r="P28" s="202"/>
      <c r="Q28" s="202"/>
      <c r="R28" s="62"/>
      <c r="S28" s="62"/>
      <c r="T28" s="62"/>
      <c r="U28" s="177"/>
      <c r="Y28" s="162"/>
    </row>
    <row r="29" spans="2:25" s="37" customFormat="1" ht="20.25" customHeight="1" x14ac:dyDescent="0.25">
      <c r="B29" s="61"/>
      <c r="C29" s="34"/>
      <c r="D29" s="122"/>
      <c r="E29" s="62"/>
      <c r="F29" s="179"/>
      <c r="G29" s="155"/>
      <c r="H29" s="122"/>
      <c r="I29" s="122"/>
      <c r="J29" s="180"/>
      <c r="K29" s="180"/>
      <c r="L29" s="180"/>
      <c r="M29" s="184"/>
      <c r="N29" s="184"/>
      <c r="O29" s="202"/>
      <c r="P29" s="202"/>
      <c r="Q29" s="202"/>
      <c r="R29" s="62"/>
      <c r="S29" s="62"/>
      <c r="T29" s="62"/>
      <c r="U29" s="177"/>
      <c r="Y29" s="162"/>
    </row>
    <row r="30" spans="2:25" s="37" customFormat="1" ht="20.25" customHeight="1" x14ac:dyDescent="0.25">
      <c r="B30" s="61"/>
      <c r="C30" s="34"/>
      <c r="D30" s="122"/>
      <c r="E30" s="62"/>
      <c r="F30" s="179"/>
      <c r="G30" s="155"/>
      <c r="H30" s="122"/>
      <c r="I30" s="122"/>
      <c r="J30" s="180"/>
      <c r="K30" s="180"/>
      <c r="L30" s="180"/>
      <c r="M30" s="184"/>
      <c r="N30" s="184"/>
      <c r="O30" s="202"/>
      <c r="P30" s="202"/>
      <c r="Q30" s="202"/>
      <c r="R30" s="62"/>
      <c r="S30" s="62"/>
      <c r="T30" s="62"/>
      <c r="U30" s="177"/>
      <c r="Y30" s="162"/>
    </row>
    <row r="31" spans="2:25" s="37" customFormat="1" ht="20.25" customHeight="1" x14ac:dyDescent="0.25">
      <c r="B31" s="61"/>
      <c r="C31" s="34"/>
      <c r="D31" s="122"/>
      <c r="E31" s="62"/>
      <c r="F31" s="179"/>
      <c r="G31" s="155"/>
      <c r="H31" s="122"/>
      <c r="I31" s="122"/>
      <c r="J31" s="180"/>
      <c r="K31" s="180"/>
      <c r="L31" s="180"/>
      <c r="M31" s="184"/>
      <c r="N31" s="184"/>
      <c r="O31" s="202"/>
      <c r="P31" s="202"/>
      <c r="Q31" s="202"/>
      <c r="R31" s="62"/>
      <c r="S31" s="62"/>
      <c r="T31" s="62"/>
      <c r="U31" s="177"/>
      <c r="Y31" s="162"/>
    </row>
    <row r="32" spans="2:25" s="37" customFormat="1" ht="20.25" customHeight="1" x14ac:dyDescent="0.25">
      <c r="B32" s="61"/>
      <c r="C32" s="34"/>
      <c r="D32" s="122"/>
      <c r="E32" s="62"/>
      <c r="F32" s="179"/>
      <c r="G32" s="155"/>
      <c r="H32" s="122"/>
      <c r="I32" s="122"/>
      <c r="J32" s="180"/>
      <c r="K32" s="180"/>
      <c r="L32" s="180"/>
      <c r="M32" s="184"/>
      <c r="N32" s="184"/>
      <c r="O32" s="202"/>
      <c r="P32" s="202"/>
      <c r="Q32" s="202"/>
      <c r="R32" s="62"/>
      <c r="S32" s="62"/>
      <c r="T32" s="62"/>
      <c r="U32" s="177"/>
      <c r="Y32" s="162"/>
    </row>
    <row r="33" spans="2:25" s="37" customFormat="1" ht="20.25" customHeight="1" x14ac:dyDescent="0.25">
      <c r="B33" s="61"/>
      <c r="C33" s="34"/>
      <c r="D33" s="122"/>
      <c r="E33" s="62"/>
      <c r="F33" s="179"/>
      <c r="G33" s="155"/>
      <c r="H33" s="122"/>
      <c r="I33" s="122"/>
      <c r="J33" s="180"/>
      <c r="K33" s="180"/>
      <c r="L33" s="180"/>
      <c r="M33" s="184"/>
      <c r="N33" s="184"/>
      <c r="O33" s="202"/>
      <c r="P33" s="202"/>
      <c r="Q33" s="202"/>
      <c r="R33" s="62"/>
      <c r="S33" s="62"/>
      <c r="T33" s="62"/>
      <c r="U33" s="177"/>
      <c r="Y33" s="162"/>
    </row>
    <row r="34" spans="2:25" s="37" customFormat="1" ht="20.25" customHeight="1" x14ac:dyDescent="0.25">
      <c r="B34" s="61"/>
      <c r="C34" s="34"/>
      <c r="D34" s="122"/>
      <c r="E34" s="62"/>
      <c r="F34" s="179"/>
      <c r="G34" s="155"/>
      <c r="H34" s="122"/>
      <c r="I34" s="122"/>
      <c r="J34" s="180"/>
      <c r="K34" s="180"/>
      <c r="L34" s="180"/>
      <c r="M34" s="184"/>
      <c r="N34" s="184"/>
      <c r="O34" s="202"/>
      <c r="P34" s="202"/>
      <c r="Q34" s="202"/>
      <c r="R34" s="62"/>
      <c r="S34" s="62"/>
      <c r="T34" s="62"/>
      <c r="U34" s="177"/>
      <c r="Y34" s="162"/>
    </row>
    <row r="35" spans="2:25" s="37" customFormat="1" ht="20.25" customHeight="1" x14ac:dyDescent="0.25">
      <c r="B35" s="61"/>
      <c r="C35" s="34"/>
      <c r="D35" s="122"/>
      <c r="E35" s="62"/>
      <c r="F35" s="179"/>
      <c r="G35" s="155"/>
      <c r="H35" s="122"/>
      <c r="I35" s="122"/>
      <c r="J35" s="180"/>
      <c r="K35" s="180"/>
      <c r="L35" s="180"/>
      <c r="M35" s="189"/>
      <c r="N35" s="189"/>
      <c r="O35" s="202"/>
      <c r="P35" s="203"/>
      <c r="Q35" s="202"/>
      <c r="R35" s="62"/>
      <c r="S35" s="62"/>
      <c r="T35" s="62"/>
      <c r="U35" s="177"/>
      <c r="Y35" s="162"/>
    </row>
    <row r="36" spans="2:25" s="37" customFormat="1" ht="20.25" customHeight="1" x14ac:dyDescent="0.25">
      <c r="B36" s="54"/>
      <c r="C36" s="34"/>
      <c r="D36" s="122"/>
      <c r="E36" s="62"/>
      <c r="F36" s="179"/>
      <c r="G36" s="155"/>
      <c r="H36" s="122"/>
      <c r="I36" s="122"/>
      <c r="J36" s="180"/>
      <c r="K36" s="180"/>
      <c r="L36" s="180"/>
      <c r="M36" s="189"/>
      <c r="N36" s="189"/>
      <c r="O36" s="202"/>
      <c r="P36" s="202"/>
      <c r="Q36" s="203"/>
      <c r="R36" s="62"/>
      <c r="S36" s="62"/>
      <c r="T36" s="62"/>
      <c r="U36" s="177"/>
      <c r="Y36" s="162"/>
    </row>
    <row r="37" spans="2:25" s="37" customFormat="1" ht="20.25" customHeight="1" x14ac:dyDescent="0.25">
      <c r="B37" s="54"/>
      <c r="C37" s="34"/>
      <c r="D37" s="122"/>
      <c r="E37" s="62"/>
      <c r="F37" s="179"/>
      <c r="G37" s="155"/>
      <c r="H37" s="122"/>
      <c r="I37" s="122"/>
      <c r="J37" s="180"/>
      <c r="K37" s="180"/>
      <c r="L37" s="180"/>
      <c r="M37" s="189"/>
      <c r="N37" s="189"/>
      <c r="O37" s="202"/>
      <c r="P37" s="202"/>
      <c r="Q37" s="202"/>
      <c r="R37" s="62"/>
      <c r="S37" s="62"/>
      <c r="T37" s="62"/>
      <c r="U37" s="177"/>
      <c r="Y37" s="162"/>
    </row>
    <row r="38" spans="2:25" s="37" customFormat="1" ht="20.25" customHeight="1" x14ac:dyDescent="0.25">
      <c r="B38" s="54"/>
      <c r="C38" s="34"/>
      <c r="D38" s="122"/>
      <c r="E38" s="62"/>
      <c r="F38" s="179"/>
      <c r="G38" s="155"/>
      <c r="H38" s="122"/>
      <c r="I38" s="122"/>
      <c r="J38" s="180"/>
      <c r="K38" s="180"/>
      <c r="L38" s="180"/>
      <c r="M38" s="189"/>
      <c r="N38" s="189"/>
      <c r="O38" s="202"/>
      <c r="P38" s="202"/>
      <c r="Q38" s="202"/>
      <c r="R38" s="62"/>
      <c r="S38" s="62"/>
      <c r="T38" s="62"/>
      <c r="U38" s="177"/>
      <c r="Y38" s="162"/>
    </row>
    <row r="39" spans="2:25" s="37" customFormat="1" ht="20.25" customHeight="1" x14ac:dyDescent="0.25">
      <c r="B39" s="54"/>
      <c r="C39" s="34"/>
      <c r="D39" s="122"/>
      <c r="E39" s="62"/>
      <c r="F39" s="179"/>
      <c r="G39" s="155"/>
      <c r="H39" s="122"/>
      <c r="I39" s="122"/>
      <c r="J39" s="180"/>
      <c r="K39" s="180"/>
      <c r="L39" s="180"/>
      <c r="M39" s="189"/>
      <c r="N39" s="189"/>
      <c r="O39" s="202"/>
      <c r="P39" s="202"/>
      <c r="Q39" s="202"/>
      <c r="R39" s="62"/>
      <c r="S39" s="62"/>
      <c r="T39" s="62"/>
      <c r="U39" s="177"/>
      <c r="Y39" s="162"/>
    </row>
    <row r="40" spans="2:25" s="37" customFormat="1" ht="20.25" customHeight="1" x14ac:dyDescent="0.25">
      <c r="B40" s="54"/>
      <c r="C40" s="34"/>
      <c r="D40" s="122"/>
      <c r="E40" s="62"/>
      <c r="F40" s="179"/>
      <c r="G40" s="155"/>
      <c r="H40" s="122"/>
      <c r="I40" s="122"/>
      <c r="J40" s="180"/>
      <c r="K40" s="180"/>
      <c r="L40" s="180"/>
      <c r="M40" s="189"/>
      <c r="N40" s="189"/>
      <c r="O40" s="202"/>
      <c r="P40" s="202"/>
      <c r="Q40" s="202"/>
      <c r="R40" s="62"/>
      <c r="S40" s="62"/>
      <c r="T40" s="62"/>
      <c r="U40" s="177"/>
      <c r="Y40" s="162"/>
    </row>
    <row r="41" spans="2:25" s="37" customFormat="1" ht="20.25" customHeight="1" x14ac:dyDescent="0.25">
      <c r="B41" s="54"/>
      <c r="C41" s="34"/>
      <c r="D41" s="122"/>
      <c r="E41" s="62"/>
      <c r="F41" s="179"/>
      <c r="G41" s="155"/>
      <c r="H41" s="122"/>
      <c r="I41" s="122"/>
      <c r="J41" s="180"/>
      <c r="K41" s="180"/>
      <c r="L41" s="180"/>
      <c r="M41" s="189"/>
      <c r="N41" s="189"/>
      <c r="O41" s="202"/>
      <c r="P41" s="202"/>
      <c r="Q41" s="202"/>
      <c r="R41" s="62"/>
      <c r="S41" s="62"/>
      <c r="T41" s="62"/>
      <c r="U41" s="177"/>
      <c r="Y41" s="162"/>
    </row>
    <row r="42" spans="2:25" s="37" customFormat="1" ht="20.25" customHeight="1" x14ac:dyDescent="0.25">
      <c r="B42" s="54"/>
      <c r="C42" s="34"/>
      <c r="D42" s="122"/>
      <c r="E42" s="62"/>
      <c r="F42" s="179"/>
      <c r="G42" s="155"/>
      <c r="H42" s="122"/>
      <c r="I42" s="122"/>
      <c r="J42" s="180"/>
      <c r="K42" s="180"/>
      <c r="L42" s="180"/>
      <c r="M42" s="189"/>
      <c r="N42" s="189"/>
      <c r="O42" s="202"/>
      <c r="P42" s="202"/>
      <c r="Q42" s="202"/>
      <c r="R42" s="62"/>
      <c r="S42" s="62"/>
      <c r="T42" s="62"/>
      <c r="U42" s="177"/>
      <c r="Y42" s="162"/>
    </row>
    <row r="43" spans="2:25" s="37" customFormat="1" ht="20.25" customHeight="1" x14ac:dyDescent="0.25">
      <c r="B43" s="54"/>
      <c r="C43" s="34"/>
      <c r="D43" s="122"/>
      <c r="E43" s="62"/>
      <c r="F43" s="179"/>
      <c r="G43" s="155"/>
      <c r="H43" s="122"/>
      <c r="I43" s="122"/>
      <c r="J43" s="180"/>
      <c r="K43" s="180"/>
      <c r="L43" s="180"/>
      <c r="M43" s="189"/>
      <c r="N43" s="189"/>
      <c r="O43" s="202"/>
      <c r="P43" s="202"/>
      <c r="Q43" s="202"/>
      <c r="R43" s="62"/>
      <c r="S43" s="62"/>
      <c r="T43" s="62"/>
      <c r="U43" s="177"/>
      <c r="Y43" s="162"/>
    </row>
    <row r="44" spans="2:25" s="37" customFormat="1" ht="20.25" customHeight="1" x14ac:dyDescent="0.25">
      <c r="B44" s="54"/>
      <c r="C44" s="34"/>
      <c r="D44" s="122"/>
      <c r="E44" s="62"/>
      <c r="F44" s="179"/>
      <c r="G44" s="155"/>
      <c r="H44" s="122"/>
      <c r="I44" s="122"/>
      <c r="J44" s="180"/>
      <c r="K44" s="180"/>
      <c r="L44" s="180"/>
      <c r="M44" s="189"/>
      <c r="N44" s="189"/>
      <c r="O44" s="202"/>
      <c r="P44" s="203"/>
      <c r="Q44" s="202"/>
      <c r="R44" s="62"/>
      <c r="S44" s="62"/>
      <c r="T44" s="62"/>
      <c r="U44" s="177"/>
      <c r="Y44" s="162"/>
    </row>
    <row r="45" spans="2:25" s="37" customFormat="1" ht="20.25" customHeight="1" x14ac:dyDescent="0.25">
      <c r="B45" s="64"/>
      <c r="C45" s="65"/>
      <c r="D45" s="160"/>
      <c r="E45" s="62"/>
      <c r="F45" s="179"/>
      <c r="G45" s="156"/>
      <c r="H45" s="122"/>
      <c r="I45" s="122"/>
      <c r="J45" s="180"/>
      <c r="K45" s="180"/>
      <c r="L45" s="180"/>
      <c r="M45" s="184"/>
      <c r="N45" s="184"/>
      <c r="O45" s="202"/>
      <c r="P45" s="203"/>
      <c r="Q45" s="202"/>
      <c r="R45" s="62"/>
      <c r="S45" s="62"/>
      <c r="T45" s="62"/>
      <c r="U45" s="177"/>
      <c r="Y45" s="162"/>
    </row>
    <row r="46" spans="2:25" s="37" customFormat="1" ht="20.25" customHeight="1" thickBot="1" x14ac:dyDescent="0.3">
      <c r="B46" s="55"/>
      <c r="C46" s="56"/>
      <c r="D46" s="124"/>
      <c r="E46" s="80"/>
      <c r="F46" s="179"/>
      <c r="G46" s="157"/>
      <c r="H46" s="125"/>
      <c r="I46" s="125"/>
      <c r="J46" s="201"/>
      <c r="K46" s="180"/>
      <c r="L46" s="180"/>
      <c r="M46" s="125"/>
      <c r="N46" s="125"/>
      <c r="O46" s="202"/>
      <c r="P46" s="202"/>
      <c r="Q46" s="202"/>
      <c r="R46" s="80"/>
      <c r="S46" s="80"/>
      <c r="T46" s="80"/>
      <c r="U46" s="178"/>
      <c r="Y46" s="162"/>
    </row>
    <row r="47" spans="2:25" s="37" customFormat="1" ht="18.75" x14ac:dyDescent="0.25"/>
    <row r="48" spans="2:25" s="37" customFormat="1" ht="19.5" x14ac:dyDescent="0.3">
      <c r="B48" s="190" t="s">
        <v>152</v>
      </c>
    </row>
    <row r="49" spans="2:2" s="37" customFormat="1" ht="19.5" x14ac:dyDescent="0.25">
      <c r="B49" s="3" t="s">
        <v>153</v>
      </c>
    </row>
    <row r="50" spans="2:2" s="37" customFormat="1" ht="19.5" x14ac:dyDescent="0.25">
      <c r="B50" s="3" t="s">
        <v>154</v>
      </c>
    </row>
    <row r="51" spans="2:2" s="37" customFormat="1" ht="19.5" x14ac:dyDescent="0.25">
      <c r="B51" s="3" t="s">
        <v>155</v>
      </c>
    </row>
    <row r="52" spans="2:2" s="37" customFormat="1" ht="19.5" x14ac:dyDescent="0.25">
      <c r="B52" s="3" t="s">
        <v>156</v>
      </c>
    </row>
    <row r="53" spans="2:2" s="37" customFormat="1" ht="19.5" x14ac:dyDescent="0.25">
      <c r="B53" s="3" t="s">
        <v>157</v>
      </c>
    </row>
  </sheetData>
  <mergeCells count="1">
    <mergeCell ref="T2:U2"/>
  </mergeCells>
  <phoneticPr fontId="12" type="noConversion"/>
  <printOptions horizontalCentered="1" verticalCentered="1"/>
  <pageMargins left="0.39370078740157483" right="0.39370078740157483" top="0.39370078740157483" bottom="0.39370078740157483" header="0.51181102362204722" footer="0.19685039370078741"/>
  <pageSetup paperSize="9" scale="60" orientation="landscape" r:id="rId1"/>
  <headerFooter alignWithMargins="0">
    <oddFooter>&amp;C&amp;"標楷體,標準"&amp;14 106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D240"/>
  <sheetViews>
    <sheetView showGridLines="0" zoomScale="70" zoomScaleNormal="70" workbookViewId="0">
      <selection activeCell="B4" sqref="B4"/>
    </sheetView>
  </sheetViews>
  <sheetFormatPr defaultColWidth="4.25" defaultRowHeight="15.75" x14ac:dyDescent="0.25"/>
  <cols>
    <col min="1" max="1" width="4.25" style="88" customWidth="1"/>
    <col min="2" max="2" width="16.5" style="88" customWidth="1"/>
    <col min="3" max="3" width="25.5" style="88" customWidth="1"/>
    <col min="4" max="4" width="13.125" style="88" customWidth="1"/>
    <col min="5" max="5" width="7.5" style="88" customWidth="1"/>
    <col min="6" max="6" width="9.375" style="88" customWidth="1"/>
    <col min="7" max="7" width="7.5" style="88" customWidth="1"/>
    <col min="8" max="10" width="10.375" style="88" customWidth="1"/>
    <col min="11" max="13" width="10.625" style="88" customWidth="1"/>
    <col min="14" max="18" width="8.5" style="88" customWidth="1"/>
    <col min="19" max="19" width="11" style="88" customWidth="1"/>
    <col min="20" max="20" width="13.25" style="88" customWidth="1"/>
    <col min="21" max="21" width="11.75" style="88" customWidth="1"/>
    <col min="22" max="22" width="4.25" style="88"/>
    <col min="23" max="23" width="6.375" style="88" customWidth="1"/>
    <col min="24" max="24" width="10.75" style="88" customWidth="1"/>
    <col min="25" max="25" width="11.125" style="88" customWidth="1"/>
    <col min="26" max="26" width="4.25" style="88" customWidth="1"/>
    <col min="27" max="16384" width="4.25" style="88"/>
  </cols>
  <sheetData>
    <row r="1" spans="2:24" ht="19.5" thickBot="1" x14ac:dyDescent="0.3">
      <c r="E1" s="37"/>
    </row>
    <row r="2" spans="2:24" s="37" customFormat="1" ht="22.5" customHeight="1" thickTop="1" thickBot="1" x14ac:dyDescent="0.35">
      <c r="B2" s="28" t="s">
        <v>116</v>
      </c>
      <c r="C2" s="90"/>
      <c r="D2" s="90"/>
      <c r="N2" s="89"/>
      <c r="O2" s="89"/>
      <c r="P2" s="89"/>
      <c r="Q2" s="89"/>
      <c r="R2" s="69"/>
      <c r="S2" s="31" t="s">
        <v>0</v>
      </c>
      <c r="T2" s="250" t="s">
        <v>49</v>
      </c>
      <c r="U2" s="251"/>
    </row>
    <row r="3" spans="2:24" s="37" customFormat="1" ht="22.5" customHeight="1" thickTop="1" thickBot="1" x14ac:dyDescent="0.35">
      <c r="B3" s="28" t="s">
        <v>117</v>
      </c>
      <c r="C3" s="29" t="s">
        <v>46</v>
      </c>
      <c r="D3" s="91"/>
      <c r="E3" s="92"/>
      <c r="F3" s="92"/>
      <c r="G3" s="92"/>
      <c r="H3" s="92"/>
      <c r="I3" s="92"/>
      <c r="J3" s="92"/>
      <c r="K3" s="92"/>
      <c r="L3" s="92"/>
      <c r="M3" s="92"/>
      <c r="N3" s="93"/>
      <c r="O3" s="93"/>
      <c r="P3" s="93"/>
      <c r="Q3" s="93"/>
      <c r="R3" s="127"/>
      <c r="S3" s="31" t="s">
        <v>118</v>
      </c>
      <c r="T3" s="94" t="s">
        <v>48</v>
      </c>
      <c r="U3" s="94"/>
    </row>
    <row r="4" spans="2:24" ht="45" customHeight="1" thickTop="1" x14ac:dyDescent="0.25">
      <c r="B4" s="40" t="s">
        <v>218</v>
      </c>
      <c r="C4" s="87"/>
      <c r="D4" s="87"/>
      <c r="E4" s="87"/>
      <c r="F4" s="87"/>
      <c r="G4" s="87"/>
      <c r="H4" s="87"/>
      <c r="I4" s="87"/>
      <c r="J4" s="87"/>
      <c r="K4" s="87"/>
      <c r="L4" s="87"/>
      <c r="M4" s="87"/>
      <c r="N4" s="87"/>
      <c r="O4" s="87"/>
      <c r="P4" s="87"/>
      <c r="Q4" s="87"/>
      <c r="R4" s="87"/>
      <c r="S4" s="87"/>
      <c r="T4" s="87"/>
      <c r="U4" s="87"/>
    </row>
    <row r="5" spans="2:24" ht="30" customHeight="1" thickBot="1" x14ac:dyDescent="0.3">
      <c r="B5" s="57" t="s">
        <v>207</v>
      </c>
      <c r="C5" s="95"/>
      <c r="D5" s="95"/>
      <c r="E5" s="95"/>
      <c r="F5" s="95"/>
      <c r="G5" s="95"/>
      <c r="H5" s="95"/>
      <c r="I5" s="95"/>
      <c r="J5" s="95"/>
      <c r="K5" s="95"/>
      <c r="L5" s="95"/>
      <c r="M5" s="95"/>
      <c r="N5" s="95"/>
      <c r="O5" s="95"/>
      <c r="P5" s="95"/>
      <c r="Q5" s="95"/>
      <c r="R5" s="95"/>
      <c r="S5" s="95"/>
      <c r="T5" s="95"/>
      <c r="U5" s="95"/>
    </row>
    <row r="6" spans="2:24" s="37" customFormat="1" ht="21" customHeight="1" x14ac:dyDescent="0.25">
      <c r="B6" s="96"/>
      <c r="C6" s="97"/>
      <c r="D6" s="98"/>
      <c r="E6" s="98"/>
      <c r="F6" s="98"/>
      <c r="G6" s="98"/>
      <c r="H6" s="58" t="s">
        <v>1</v>
      </c>
      <c r="I6" s="100"/>
      <c r="J6" s="100"/>
      <c r="K6" s="100"/>
      <c r="L6" s="100"/>
      <c r="M6" s="100"/>
      <c r="N6" s="100"/>
      <c r="O6" s="100"/>
      <c r="P6" s="100"/>
      <c r="Q6" s="100"/>
      <c r="R6" s="100"/>
      <c r="S6" s="100"/>
      <c r="T6" s="128"/>
      <c r="U6" s="129"/>
    </row>
    <row r="7" spans="2:24" s="109" customFormat="1" ht="21" customHeight="1" x14ac:dyDescent="0.25">
      <c r="B7" s="102"/>
      <c r="C7" s="103"/>
      <c r="D7" s="104"/>
      <c r="E7" s="6" t="s">
        <v>119</v>
      </c>
      <c r="F7" s="6" t="s">
        <v>2</v>
      </c>
      <c r="G7" s="6" t="s">
        <v>2</v>
      </c>
      <c r="H7" s="106"/>
      <c r="I7" s="41"/>
      <c r="J7" s="41"/>
      <c r="K7" s="5"/>
      <c r="L7" s="6" t="s">
        <v>134</v>
      </c>
      <c r="M7" s="6" t="s">
        <v>17</v>
      </c>
      <c r="N7" s="41"/>
      <c r="O7" s="41"/>
      <c r="P7" s="104"/>
      <c r="Q7" s="41"/>
      <c r="R7" s="41"/>
      <c r="S7" s="41"/>
      <c r="T7" s="41"/>
      <c r="U7" s="130"/>
    </row>
    <row r="8" spans="2:24" s="120" customFormat="1" ht="21" customHeight="1" x14ac:dyDescent="0.3">
      <c r="B8" s="131" t="s">
        <v>123</v>
      </c>
      <c r="C8" s="32" t="s">
        <v>124</v>
      </c>
      <c r="D8" s="7" t="s">
        <v>3</v>
      </c>
      <c r="E8" s="8" t="s">
        <v>125</v>
      </c>
      <c r="F8" s="115"/>
      <c r="G8" s="115"/>
      <c r="H8" s="26" t="s">
        <v>56</v>
      </c>
      <c r="I8" s="7" t="s">
        <v>57</v>
      </c>
      <c r="J8" s="7" t="s">
        <v>58</v>
      </c>
      <c r="K8" s="5" t="s">
        <v>16</v>
      </c>
      <c r="L8" s="7" t="s">
        <v>18</v>
      </c>
      <c r="M8" s="6" t="s">
        <v>135</v>
      </c>
      <c r="N8" s="8" t="s">
        <v>136</v>
      </c>
      <c r="O8" s="8" t="s">
        <v>137</v>
      </c>
      <c r="P8" s="7" t="s">
        <v>19</v>
      </c>
      <c r="Q8" s="10" t="s">
        <v>51</v>
      </c>
      <c r="R8" s="8" t="s">
        <v>138</v>
      </c>
      <c r="S8" s="7" t="s">
        <v>59</v>
      </c>
      <c r="T8" s="7" t="s">
        <v>60</v>
      </c>
      <c r="U8" s="59" t="s">
        <v>139</v>
      </c>
    </row>
    <row r="9" spans="2:24" s="120" customFormat="1" ht="21" customHeight="1" x14ac:dyDescent="0.3">
      <c r="B9" s="113"/>
      <c r="C9" s="114"/>
      <c r="D9" s="115"/>
      <c r="E9" s="8" t="s">
        <v>131</v>
      </c>
      <c r="F9" s="8" t="s">
        <v>11</v>
      </c>
      <c r="G9" s="7" t="s">
        <v>12</v>
      </c>
      <c r="H9" s="132"/>
      <c r="I9" s="132"/>
      <c r="J9" s="133"/>
      <c r="K9" s="115" t="s">
        <v>20</v>
      </c>
      <c r="L9" s="42"/>
      <c r="M9" s="6" t="s">
        <v>21</v>
      </c>
      <c r="N9" s="42"/>
      <c r="O9" s="42"/>
      <c r="P9" s="42"/>
      <c r="Q9" s="42"/>
      <c r="R9" s="42"/>
      <c r="S9" s="42"/>
      <c r="T9" s="42"/>
      <c r="U9" s="134"/>
    </row>
    <row r="10" spans="2:24" s="112" customFormat="1" ht="25.5" customHeight="1" thickBot="1" x14ac:dyDescent="0.3">
      <c r="B10" s="135"/>
      <c r="C10" s="136"/>
      <c r="D10" s="137"/>
      <c r="E10" s="121"/>
      <c r="F10" s="137"/>
      <c r="G10" s="137"/>
      <c r="H10" s="138" t="s">
        <v>133</v>
      </c>
      <c r="I10" s="139"/>
      <c r="J10" s="140"/>
      <c r="K10" s="43" t="s">
        <v>140</v>
      </c>
      <c r="L10" s="173" t="s">
        <v>145</v>
      </c>
      <c r="M10" s="43" t="s">
        <v>15</v>
      </c>
      <c r="N10" s="43" t="s">
        <v>15</v>
      </c>
      <c r="O10" s="43" t="s">
        <v>15</v>
      </c>
      <c r="P10" s="121" t="s">
        <v>22</v>
      </c>
      <c r="Q10" s="43" t="s">
        <v>52</v>
      </c>
      <c r="R10" s="121" t="s">
        <v>23</v>
      </c>
      <c r="S10" s="43" t="s">
        <v>52</v>
      </c>
      <c r="T10" s="43" t="s">
        <v>52</v>
      </c>
      <c r="U10" s="141"/>
    </row>
    <row r="11" spans="2:24" s="37" customFormat="1" ht="20.25" customHeight="1" thickTop="1" x14ac:dyDescent="0.3">
      <c r="B11" s="241" t="s">
        <v>193</v>
      </c>
      <c r="C11" s="242" t="s">
        <v>194</v>
      </c>
      <c r="D11" s="122"/>
      <c r="E11" s="160" t="str">
        <f>水體分類!J13</f>
        <v>丁</v>
      </c>
      <c r="F11" s="246">
        <v>41599</v>
      </c>
      <c r="G11" s="247">
        <v>0.34027777777777773</v>
      </c>
      <c r="H11" s="195">
        <v>2.5000000000000001E-3</v>
      </c>
      <c r="I11" s="154">
        <v>0.02</v>
      </c>
      <c r="J11" s="195">
        <v>3.4000000000000002E-2</v>
      </c>
      <c r="K11" s="191">
        <v>512</v>
      </c>
      <c r="L11" s="204">
        <v>1000</v>
      </c>
      <c r="M11" s="185"/>
      <c r="N11" s="174">
        <v>0.18081783999999998</v>
      </c>
      <c r="O11" s="62"/>
      <c r="P11" s="62"/>
      <c r="Q11" s="62"/>
      <c r="R11" s="62"/>
      <c r="S11" s="174">
        <v>2.2255534000000003</v>
      </c>
      <c r="T11" s="215">
        <v>5.0736199999999995E-2</v>
      </c>
      <c r="U11" s="123"/>
      <c r="X11" s="161"/>
    </row>
    <row r="12" spans="2:24" s="37" customFormat="1" ht="20.25" customHeight="1" x14ac:dyDescent="0.3">
      <c r="B12" s="239" t="s">
        <v>193</v>
      </c>
      <c r="C12" s="240" t="s">
        <v>195</v>
      </c>
      <c r="D12" s="122"/>
      <c r="E12" s="184" t="str">
        <f>水體分類!J14</f>
        <v>丁</v>
      </c>
      <c r="F12" s="210">
        <v>41599</v>
      </c>
      <c r="G12" s="211">
        <v>0.3263888888888889</v>
      </c>
      <c r="H12" s="195">
        <v>2.5000000000000001E-3</v>
      </c>
      <c r="I12" s="154">
        <v>2.1999999999999999E-2</v>
      </c>
      <c r="J12" s="183">
        <v>3.3000000000000002E-2</v>
      </c>
      <c r="K12" s="191">
        <v>598</v>
      </c>
      <c r="L12" s="204">
        <v>1000</v>
      </c>
      <c r="M12" s="185"/>
      <c r="N12" s="174">
        <v>0.23355276000000003</v>
      </c>
      <c r="O12" s="62"/>
      <c r="P12" s="62"/>
      <c r="Q12" s="62"/>
      <c r="R12" s="62"/>
      <c r="S12" s="174">
        <v>2.2758530000000001</v>
      </c>
      <c r="T12" s="215">
        <v>3.7772599999999996E-2</v>
      </c>
      <c r="U12" s="123"/>
      <c r="X12" s="161"/>
    </row>
    <row r="13" spans="2:24" s="37" customFormat="1" ht="20.25" customHeight="1" x14ac:dyDescent="0.3">
      <c r="B13" s="239" t="s">
        <v>196</v>
      </c>
      <c r="C13" s="240" t="s">
        <v>197</v>
      </c>
      <c r="D13" s="122"/>
      <c r="E13" s="184" t="str">
        <f>水體分類!J15</f>
        <v>丙</v>
      </c>
      <c r="F13" s="210">
        <v>41599</v>
      </c>
      <c r="G13" s="211">
        <v>0.31597222222222221</v>
      </c>
      <c r="H13" s="195">
        <v>1.5E-3</v>
      </c>
      <c r="I13" s="154">
        <v>1.55E-2</v>
      </c>
      <c r="J13" s="183">
        <v>3.85E-2</v>
      </c>
      <c r="K13" s="191">
        <v>606</v>
      </c>
      <c r="L13" s="204">
        <v>1000</v>
      </c>
      <c r="M13" s="185"/>
      <c r="N13" s="174">
        <v>0.16255008000000001</v>
      </c>
      <c r="O13" s="62"/>
      <c r="P13" s="62"/>
      <c r="Q13" s="62"/>
      <c r="R13" s="62"/>
      <c r="S13" s="174">
        <v>2.1979400999999998</v>
      </c>
      <c r="T13" s="215">
        <v>4.1013499999999994E-2</v>
      </c>
      <c r="U13" s="123"/>
      <c r="X13" s="161"/>
    </row>
    <row r="14" spans="2:24" s="37" customFormat="1" ht="20.25" customHeight="1" x14ac:dyDescent="0.3">
      <c r="B14" s="239" t="s">
        <v>198</v>
      </c>
      <c r="C14" s="240" t="s">
        <v>199</v>
      </c>
      <c r="D14" s="122"/>
      <c r="E14" s="184" t="str">
        <f>水體分類!J16</f>
        <v>丁</v>
      </c>
      <c r="F14" s="210">
        <v>41599</v>
      </c>
      <c r="G14" s="211">
        <v>0.37847222222222227</v>
      </c>
      <c r="H14" s="195">
        <v>2.5000000000000001E-3</v>
      </c>
      <c r="I14" s="154">
        <v>1.2E-2</v>
      </c>
      <c r="J14" s="183">
        <v>4.7500000000000001E-2</v>
      </c>
      <c r="K14" s="191">
        <v>470</v>
      </c>
      <c r="L14" s="204">
        <v>2000</v>
      </c>
      <c r="M14" s="185"/>
      <c r="N14" s="174">
        <v>0.16090815999999999</v>
      </c>
      <c r="O14" s="62"/>
      <c r="P14" s="62"/>
      <c r="Q14" s="62"/>
      <c r="R14" s="62"/>
      <c r="S14" s="174">
        <v>0.88191759999999997</v>
      </c>
      <c r="T14" s="215">
        <v>8.244399999999999E-3</v>
      </c>
      <c r="U14" s="123"/>
      <c r="X14" s="161"/>
    </row>
    <row r="15" spans="2:24" s="37" customFormat="1" ht="18.75" customHeight="1" x14ac:dyDescent="0.25">
      <c r="B15" s="239" t="s">
        <v>198</v>
      </c>
      <c r="C15" s="240" t="s">
        <v>200</v>
      </c>
      <c r="D15" s="122"/>
      <c r="E15" s="184" t="str">
        <f>水體分類!J17</f>
        <v>丙</v>
      </c>
      <c r="F15" s="210">
        <v>41599</v>
      </c>
      <c r="G15" s="211">
        <v>0.40972222222222227</v>
      </c>
      <c r="H15" s="183">
        <v>2E-3</v>
      </c>
      <c r="I15" s="154">
        <v>2.6499999999999999E-2</v>
      </c>
      <c r="J15" s="183">
        <v>1.9E-2</v>
      </c>
      <c r="K15" s="191">
        <v>33800</v>
      </c>
      <c r="L15" s="204">
        <v>2000</v>
      </c>
      <c r="M15" s="185"/>
      <c r="N15" s="174">
        <v>5.7352680000000003E-2</v>
      </c>
      <c r="O15" s="62"/>
      <c r="P15" s="62"/>
      <c r="Q15" s="62"/>
      <c r="R15" s="62"/>
      <c r="S15" s="174">
        <v>0.1564526</v>
      </c>
      <c r="T15" s="215">
        <v>7.5241999999999991E-3</v>
      </c>
      <c r="U15" s="123"/>
      <c r="X15" s="161"/>
    </row>
    <row r="16" spans="2:24" s="37" customFormat="1" ht="30" customHeight="1" x14ac:dyDescent="0.25">
      <c r="B16" s="239" t="s">
        <v>196</v>
      </c>
      <c r="C16" s="244" t="s">
        <v>205</v>
      </c>
      <c r="D16" s="122"/>
      <c r="E16" s="184" t="str">
        <f>水體分類!J18</f>
        <v>丁</v>
      </c>
      <c r="F16" s="210">
        <v>41599</v>
      </c>
      <c r="G16" s="211">
        <v>0.30555555555555552</v>
      </c>
      <c r="H16" s="183">
        <v>1.5E-3</v>
      </c>
      <c r="I16" s="154">
        <v>2.9000000000000001E-2</v>
      </c>
      <c r="J16" s="183">
        <v>5.5500000000000001E-2</v>
      </c>
      <c r="K16" s="191">
        <v>2020</v>
      </c>
      <c r="L16" s="204">
        <v>1000</v>
      </c>
      <c r="M16" s="185"/>
      <c r="N16" s="174">
        <v>0.30544136</v>
      </c>
      <c r="O16" s="62"/>
      <c r="P16" s="62"/>
      <c r="Q16" s="62"/>
      <c r="R16" s="62"/>
      <c r="S16" s="174">
        <v>2.0140616000000002</v>
      </c>
      <c r="T16" s="215">
        <v>5.0015999999999998E-2</v>
      </c>
      <c r="U16" s="123"/>
      <c r="X16" s="161"/>
    </row>
    <row r="17" spans="2:24" s="37" customFormat="1" ht="30" customHeight="1" x14ac:dyDescent="0.25">
      <c r="B17" s="239" t="s">
        <v>196</v>
      </c>
      <c r="C17" s="244" t="s">
        <v>206</v>
      </c>
      <c r="D17" s="122"/>
      <c r="E17" s="184" t="str">
        <f>水體分類!J19</f>
        <v>丁</v>
      </c>
      <c r="F17" s="210">
        <v>41599</v>
      </c>
      <c r="G17" s="211">
        <v>0.57638888888888895</v>
      </c>
      <c r="H17" s="183">
        <v>1.5E-3</v>
      </c>
      <c r="I17" s="154">
        <v>3.5499999999999997E-2</v>
      </c>
      <c r="J17" s="183">
        <v>4.4499999999999998E-2</v>
      </c>
      <c r="K17" s="191">
        <v>4400</v>
      </c>
      <c r="L17" s="204">
        <v>1000</v>
      </c>
      <c r="M17" s="185"/>
      <c r="N17" s="174">
        <v>0.28107883999999994</v>
      </c>
      <c r="O17" s="62"/>
      <c r="P17" s="62"/>
      <c r="Q17" s="62"/>
      <c r="R17" s="62"/>
      <c r="S17" s="174">
        <v>1.9772183000000001</v>
      </c>
      <c r="T17" s="215">
        <v>5.3256899999999996E-2</v>
      </c>
      <c r="U17" s="123"/>
      <c r="X17" s="161"/>
    </row>
    <row r="18" spans="2:24" s="37" customFormat="1" ht="20.25" customHeight="1" x14ac:dyDescent="0.25">
      <c r="B18" s="54"/>
      <c r="C18" s="34"/>
      <c r="D18" s="122"/>
      <c r="E18" s="184"/>
      <c r="F18" s="210"/>
      <c r="G18" s="211"/>
      <c r="H18" s="154"/>
      <c r="I18" s="154"/>
      <c r="J18" s="183"/>
      <c r="K18" s="206"/>
      <c r="L18" s="204"/>
      <c r="M18" s="185"/>
      <c r="N18" s="174"/>
      <c r="O18" s="62"/>
      <c r="P18" s="62"/>
      <c r="Q18" s="62"/>
      <c r="R18" s="62"/>
      <c r="S18" s="174"/>
      <c r="T18" s="215"/>
      <c r="U18" s="123"/>
      <c r="X18" s="161"/>
    </row>
    <row r="19" spans="2:24" s="37" customFormat="1" ht="20.25" customHeight="1" x14ac:dyDescent="0.25">
      <c r="B19" s="54"/>
      <c r="C19" s="34"/>
      <c r="D19" s="122"/>
      <c r="E19" s="184"/>
      <c r="F19" s="210"/>
      <c r="G19" s="211"/>
      <c r="H19" s="154"/>
      <c r="I19" s="154"/>
      <c r="J19" s="183"/>
      <c r="K19" s="206"/>
      <c r="L19" s="204"/>
      <c r="M19" s="185"/>
      <c r="N19" s="174"/>
      <c r="O19" s="62"/>
      <c r="P19" s="62"/>
      <c r="Q19" s="62"/>
      <c r="R19" s="62"/>
      <c r="S19" s="174"/>
      <c r="T19" s="154"/>
      <c r="U19" s="123"/>
      <c r="X19" s="161"/>
    </row>
    <row r="20" spans="2:24" s="37" customFormat="1" ht="20.25" customHeight="1" x14ac:dyDescent="0.25">
      <c r="B20" s="54"/>
      <c r="C20" s="34"/>
      <c r="D20" s="122"/>
      <c r="E20" s="122"/>
      <c r="F20" s="179"/>
      <c r="G20" s="155"/>
      <c r="H20" s="154"/>
      <c r="I20" s="154"/>
      <c r="J20" s="183"/>
      <c r="K20" s="205"/>
      <c r="L20" s="204"/>
      <c r="M20" s="185"/>
      <c r="N20" s="174"/>
      <c r="O20" s="62"/>
      <c r="P20" s="62"/>
      <c r="Q20" s="62"/>
      <c r="R20" s="62"/>
      <c r="S20" s="174"/>
      <c r="T20" s="154"/>
      <c r="U20" s="123"/>
      <c r="X20" s="161"/>
    </row>
    <row r="21" spans="2:24" s="37" customFormat="1" ht="20.25" customHeight="1" x14ac:dyDescent="0.25">
      <c r="B21" s="54"/>
      <c r="C21" s="34"/>
      <c r="D21" s="122"/>
      <c r="E21" s="122"/>
      <c r="F21" s="179"/>
      <c r="G21" s="155"/>
      <c r="H21" s="154"/>
      <c r="I21" s="154"/>
      <c r="J21" s="183"/>
      <c r="K21" s="191"/>
      <c r="L21" s="204"/>
      <c r="M21" s="185"/>
      <c r="N21" s="174"/>
      <c r="O21" s="62"/>
      <c r="P21" s="62"/>
      <c r="Q21" s="62"/>
      <c r="R21" s="62"/>
      <c r="S21" s="174"/>
      <c r="T21" s="154"/>
      <c r="U21" s="123"/>
      <c r="X21" s="161"/>
    </row>
    <row r="22" spans="2:24" s="37" customFormat="1" ht="20.25" customHeight="1" x14ac:dyDescent="0.25">
      <c r="B22" s="54"/>
      <c r="C22" s="34"/>
      <c r="D22" s="122"/>
      <c r="E22" s="122"/>
      <c r="F22" s="179"/>
      <c r="G22" s="155"/>
      <c r="H22" s="154"/>
      <c r="I22" s="154"/>
      <c r="J22" s="183"/>
      <c r="K22" s="191"/>
      <c r="L22" s="204"/>
      <c r="M22" s="185"/>
      <c r="N22" s="174"/>
      <c r="O22" s="62"/>
      <c r="P22" s="62"/>
      <c r="Q22" s="62"/>
      <c r="R22" s="62"/>
      <c r="S22" s="174"/>
      <c r="T22" s="154"/>
      <c r="U22" s="123"/>
      <c r="X22" s="161"/>
    </row>
    <row r="23" spans="2:24" s="37" customFormat="1" ht="20.25" customHeight="1" x14ac:dyDescent="0.25">
      <c r="B23" s="54"/>
      <c r="C23" s="34"/>
      <c r="D23" s="122"/>
      <c r="E23" s="122"/>
      <c r="F23" s="179"/>
      <c r="G23" s="155"/>
      <c r="H23" s="122"/>
      <c r="I23" s="122"/>
      <c r="J23" s="184"/>
      <c r="K23" s="191"/>
      <c r="L23" s="196"/>
      <c r="M23" s="185"/>
      <c r="N23" s="174"/>
      <c r="O23" s="62"/>
      <c r="P23" s="62"/>
      <c r="Q23" s="62"/>
      <c r="R23" s="62"/>
      <c r="S23" s="62"/>
      <c r="T23" s="62"/>
      <c r="U23" s="123"/>
      <c r="X23" s="161"/>
    </row>
    <row r="24" spans="2:24" s="37" customFormat="1" ht="20.25" customHeight="1" x14ac:dyDescent="0.25">
      <c r="B24" s="54"/>
      <c r="C24" s="34"/>
      <c r="D24" s="122"/>
      <c r="E24" s="122"/>
      <c r="F24" s="179"/>
      <c r="G24" s="155"/>
      <c r="H24" s="122"/>
      <c r="I24" s="122"/>
      <c r="J24" s="184"/>
      <c r="K24" s="191"/>
      <c r="L24" s="196"/>
      <c r="M24" s="185"/>
      <c r="N24" s="174"/>
      <c r="O24" s="62"/>
      <c r="P24" s="62"/>
      <c r="Q24" s="62"/>
      <c r="R24" s="62"/>
      <c r="S24" s="62"/>
      <c r="T24" s="62"/>
      <c r="U24" s="123"/>
      <c r="X24" s="161"/>
    </row>
    <row r="25" spans="2:24" s="37" customFormat="1" ht="20.25" customHeight="1" x14ac:dyDescent="0.25">
      <c r="B25" s="54"/>
      <c r="C25" s="34"/>
      <c r="D25" s="122"/>
      <c r="E25" s="122"/>
      <c r="F25" s="179"/>
      <c r="G25" s="155"/>
      <c r="H25" s="122"/>
      <c r="I25" s="122"/>
      <c r="J25" s="184"/>
      <c r="K25" s="191"/>
      <c r="L25" s="184"/>
      <c r="M25" s="185"/>
      <c r="N25" s="174"/>
      <c r="O25" s="62"/>
      <c r="P25" s="62"/>
      <c r="Q25" s="62"/>
      <c r="R25" s="62"/>
      <c r="S25" s="62"/>
      <c r="T25" s="62"/>
      <c r="U25" s="123"/>
      <c r="X25" s="161"/>
    </row>
    <row r="26" spans="2:24" s="37" customFormat="1" ht="20.25" customHeight="1" x14ac:dyDescent="0.25">
      <c r="B26" s="54"/>
      <c r="C26" s="34"/>
      <c r="D26" s="122"/>
      <c r="E26" s="122"/>
      <c r="F26" s="179"/>
      <c r="G26" s="155"/>
      <c r="H26" s="122"/>
      <c r="I26" s="122"/>
      <c r="J26" s="184"/>
      <c r="K26" s="191"/>
      <c r="L26" s="184"/>
      <c r="M26" s="185"/>
      <c r="N26" s="174"/>
      <c r="O26" s="62"/>
      <c r="P26" s="62"/>
      <c r="Q26" s="62"/>
      <c r="R26" s="62"/>
      <c r="S26" s="62"/>
      <c r="T26" s="62"/>
      <c r="U26" s="123"/>
      <c r="X26" s="161"/>
    </row>
    <row r="27" spans="2:24" s="37" customFormat="1" ht="20.25" customHeight="1" x14ac:dyDescent="0.25">
      <c r="B27" s="54"/>
      <c r="C27" s="34"/>
      <c r="D27" s="122"/>
      <c r="E27" s="122"/>
      <c r="F27" s="179"/>
      <c r="G27" s="155"/>
      <c r="H27" s="122"/>
      <c r="I27" s="122"/>
      <c r="J27" s="184"/>
      <c r="K27" s="191"/>
      <c r="L27" s="184"/>
      <c r="M27" s="185"/>
      <c r="N27" s="174"/>
      <c r="O27" s="62"/>
      <c r="P27" s="62"/>
      <c r="Q27" s="62"/>
      <c r="R27" s="62"/>
      <c r="S27" s="62"/>
      <c r="T27" s="62"/>
      <c r="U27" s="123"/>
      <c r="X27" s="161"/>
    </row>
    <row r="28" spans="2:24" s="37" customFormat="1" ht="20.25" customHeight="1" x14ac:dyDescent="0.25">
      <c r="B28" s="54"/>
      <c r="C28" s="34"/>
      <c r="D28" s="122"/>
      <c r="E28" s="122"/>
      <c r="F28" s="179"/>
      <c r="G28" s="155"/>
      <c r="H28" s="122"/>
      <c r="I28" s="122"/>
      <c r="J28" s="184"/>
      <c r="K28" s="191"/>
      <c r="L28" s="184"/>
      <c r="M28" s="185"/>
      <c r="N28" s="174"/>
      <c r="O28" s="62"/>
      <c r="P28" s="62"/>
      <c r="Q28" s="62"/>
      <c r="R28" s="62"/>
      <c r="S28" s="62"/>
      <c r="T28" s="62"/>
      <c r="U28" s="123"/>
      <c r="X28" s="161"/>
    </row>
    <row r="29" spans="2:24" s="37" customFormat="1" ht="20.25" customHeight="1" x14ac:dyDescent="0.25">
      <c r="B29" s="54"/>
      <c r="C29" s="34"/>
      <c r="D29" s="122"/>
      <c r="E29" s="122"/>
      <c r="F29" s="179"/>
      <c r="G29" s="155"/>
      <c r="H29" s="122"/>
      <c r="I29" s="122"/>
      <c r="J29" s="184"/>
      <c r="K29" s="191"/>
      <c r="L29" s="184"/>
      <c r="M29" s="185"/>
      <c r="N29" s="202"/>
      <c r="O29" s="62"/>
      <c r="P29" s="62"/>
      <c r="Q29" s="62"/>
      <c r="R29" s="62"/>
      <c r="S29" s="62"/>
      <c r="T29" s="62"/>
      <c r="U29" s="123"/>
      <c r="X29" s="161"/>
    </row>
    <row r="30" spans="2:24" s="37" customFormat="1" ht="20.25" customHeight="1" x14ac:dyDescent="0.25">
      <c r="B30" s="54"/>
      <c r="C30" s="34"/>
      <c r="D30" s="122"/>
      <c r="E30" s="122"/>
      <c r="F30" s="179"/>
      <c r="G30" s="155"/>
      <c r="H30" s="122"/>
      <c r="I30" s="122"/>
      <c r="J30" s="184"/>
      <c r="K30" s="191"/>
      <c r="L30" s="184"/>
      <c r="M30" s="185"/>
      <c r="N30" s="202"/>
      <c r="O30" s="62"/>
      <c r="P30" s="62"/>
      <c r="Q30" s="62"/>
      <c r="R30" s="62"/>
      <c r="S30" s="62"/>
      <c r="T30" s="62"/>
      <c r="U30" s="123"/>
      <c r="X30" s="161"/>
    </row>
    <row r="31" spans="2:24" s="37" customFormat="1" ht="20.25" customHeight="1" x14ac:dyDescent="0.25">
      <c r="B31" s="54"/>
      <c r="C31" s="34"/>
      <c r="D31" s="122"/>
      <c r="E31" s="122"/>
      <c r="F31" s="179"/>
      <c r="G31" s="155"/>
      <c r="H31" s="122"/>
      <c r="I31" s="122"/>
      <c r="J31" s="184"/>
      <c r="K31" s="191"/>
      <c r="L31" s="184"/>
      <c r="M31" s="185"/>
      <c r="N31" s="174"/>
      <c r="O31" s="62"/>
      <c r="P31" s="62"/>
      <c r="Q31" s="62"/>
      <c r="R31" s="62"/>
      <c r="S31" s="62"/>
      <c r="T31" s="62"/>
      <c r="U31" s="123"/>
      <c r="X31" s="161"/>
    </row>
    <row r="32" spans="2:24" s="37" customFormat="1" ht="20.25" customHeight="1" x14ac:dyDescent="0.25">
      <c r="B32" s="54"/>
      <c r="C32" s="34"/>
      <c r="D32" s="122"/>
      <c r="E32" s="122"/>
      <c r="F32" s="179"/>
      <c r="G32" s="155"/>
      <c r="H32" s="122"/>
      <c r="I32" s="122"/>
      <c r="J32" s="184"/>
      <c r="K32" s="191"/>
      <c r="L32" s="189"/>
      <c r="M32" s="185"/>
      <c r="N32" s="174"/>
      <c r="O32" s="62"/>
      <c r="P32" s="62"/>
      <c r="Q32" s="62"/>
      <c r="R32" s="62"/>
      <c r="S32" s="62"/>
      <c r="T32" s="62"/>
      <c r="U32" s="123"/>
      <c r="X32" s="161"/>
    </row>
    <row r="33" spans="2:24" s="37" customFormat="1" ht="20.25" customHeight="1" x14ac:dyDescent="0.25">
      <c r="B33" s="54"/>
      <c r="C33" s="34"/>
      <c r="D33" s="122"/>
      <c r="E33" s="122"/>
      <c r="F33" s="179"/>
      <c r="G33" s="155"/>
      <c r="H33" s="122"/>
      <c r="I33" s="122"/>
      <c r="J33" s="184"/>
      <c r="K33" s="191"/>
      <c r="L33" s="189"/>
      <c r="M33" s="185"/>
      <c r="N33" s="174"/>
      <c r="O33" s="62"/>
      <c r="P33" s="62"/>
      <c r="Q33" s="62"/>
      <c r="R33" s="62"/>
      <c r="S33" s="62"/>
      <c r="T33" s="62"/>
      <c r="U33" s="123"/>
      <c r="X33" s="161"/>
    </row>
    <row r="34" spans="2:24" s="37" customFormat="1" ht="20.25" customHeight="1" x14ac:dyDescent="0.25">
      <c r="B34" s="54"/>
      <c r="C34" s="34"/>
      <c r="D34" s="122"/>
      <c r="E34" s="122"/>
      <c r="F34" s="179"/>
      <c r="G34" s="155"/>
      <c r="H34" s="122"/>
      <c r="I34" s="122"/>
      <c r="J34" s="184"/>
      <c r="K34" s="191"/>
      <c r="L34" s="189"/>
      <c r="M34" s="185"/>
      <c r="N34" s="174"/>
      <c r="O34" s="62"/>
      <c r="P34" s="62"/>
      <c r="Q34" s="62"/>
      <c r="R34" s="62"/>
      <c r="S34" s="62"/>
      <c r="T34" s="62"/>
      <c r="U34" s="123"/>
      <c r="X34" s="161"/>
    </row>
    <row r="35" spans="2:24" s="37" customFormat="1" ht="20.25" customHeight="1" x14ac:dyDescent="0.25">
      <c r="B35" s="54"/>
      <c r="C35" s="34"/>
      <c r="D35" s="122"/>
      <c r="E35" s="122"/>
      <c r="F35" s="179"/>
      <c r="G35" s="155"/>
      <c r="H35" s="122"/>
      <c r="I35" s="122"/>
      <c r="J35" s="184"/>
      <c r="K35" s="191"/>
      <c r="L35" s="189"/>
      <c r="M35" s="185"/>
      <c r="N35" s="174"/>
      <c r="O35" s="62"/>
      <c r="P35" s="62"/>
      <c r="Q35" s="62"/>
      <c r="R35" s="62"/>
      <c r="S35" s="62"/>
      <c r="T35" s="62"/>
      <c r="U35" s="123"/>
      <c r="X35" s="161"/>
    </row>
    <row r="36" spans="2:24" s="37" customFormat="1" ht="20.25" customHeight="1" x14ac:dyDescent="0.25">
      <c r="B36" s="54"/>
      <c r="C36" s="34"/>
      <c r="D36" s="122"/>
      <c r="E36" s="122"/>
      <c r="F36" s="179"/>
      <c r="G36" s="155"/>
      <c r="H36" s="122"/>
      <c r="I36" s="122"/>
      <c r="J36" s="184"/>
      <c r="K36" s="191"/>
      <c r="L36" s="189"/>
      <c r="M36" s="185"/>
      <c r="N36" s="174"/>
      <c r="O36" s="62"/>
      <c r="P36" s="62"/>
      <c r="Q36" s="62"/>
      <c r="R36" s="62"/>
      <c r="S36" s="62"/>
      <c r="T36" s="62"/>
      <c r="U36" s="123"/>
      <c r="X36" s="161"/>
    </row>
    <row r="37" spans="2:24" s="37" customFormat="1" ht="20.25" customHeight="1" x14ac:dyDescent="0.25">
      <c r="B37" s="54"/>
      <c r="C37" s="34"/>
      <c r="D37" s="122"/>
      <c r="E37" s="122"/>
      <c r="F37" s="179"/>
      <c r="G37" s="155"/>
      <c r="H37" s="122"/>
      <c r="I37" s="122"/>
      <c r="J37" s="184"/>
      <c r="K37" s="191"/>
      <c r="L37" s="189"/>
      <c r="M37" s="185"/>
      <c r="N37" s="202"/>
      <c r="O37" s="62"/>
      <c r="P37" s="62"/>
      <c r="Q37" s="62"/>
      <c r="R37" s="62"/>
      <c r="S37" s="62"/>
      <c r="T37" s="62"/>
      <c r="U37" s="123"/>
      <c r="X37" s="161"/>
    </row>
    <row r="38" spans="2:24" s="37" customFormat="1" ht="20.25" customHeight="1" x14ac:dyDescent="0.25">
      <c r="B38" s="54"/>
      <c r="C38" s="34"/>
      <c r="D38" s="122"/>
      <c r="E38" s="122"/>
      <c r="F38" s="179"/>
      <c r="G38" s="155"/>
      <c r="H38" s="122"/>
      <c r="I38" s="122"/>
      <c r="J38" s="184"/>
      <c r="K38" s="191"/>
      <c r="L38" s="189"/>
      <c r="M38" s="185"/>
      <c r="N38" s="202"/>
      <c r="O38" s="62"/>
      <c r="P38" s="62"/>
      <c r="Q38" s="62"/>
      <c r="R38" s="62"/>
      <c r="S38" s="62"/>
      <c r="T38" s="62"/>
      <c r="U38" s="123"/>
      <c r="X38" s="161"/>
    </row>
    <row r="39" spans="2:24" s="37" customFormat="1" ht="20.25" customHeight="1" x14ac:dyDescent="0.25">
      <c r="B39" s="54"/>
      <c r="C39" s="34"/>
      <c r="D39" s="122"/>
      <c r="E39" s="122"/>
      <c r="F39" s="179"/>
      <c r="G39" s="155"/>
      <c r="H39" s="122"/>
      <c r="I39" s="122"/>
      <c r="J39" s="184"/>
      <c r="K39" s="191"/>
      <c r="L39" s="189"/>
      <c r="M39" s="185"/>
      <c r="N39" s="174"/>
      <c r="O39" s="62"/>
      <c r="P39" s="62"/>
      <c r="Q39" s="62"/>
      <c r="R39" s="62"/>
      <c r="S39" s="62"/>
      <c r="T39" s="62"/>
      <c r="U39" s="123"/>
      <c r="X39" s="161"/>
    </row>
    <row r="40" spans="2:24" s="37" customFormat="1" ht="20.25" customHeight="1" x14ac:dyDescent="0.25">
      <c r="B40" s="54"/>
      <c r="C40" s="34"/>
      <c r="D40" s="122"/>
      <c r="E40" s="122"/>
      <c r="F40" s="179"/>
      <c r="G40" s="155"/>
      <c r="H40" s="122"/>
      <c r="I40" s="122"/>
      <c r="J40" s="184"/>
      <c r="K40" s="191"/>
      <c r="L40" s="189"/>
      <c r="M40" s="185"/>
      <c r="N40" s="174"/>
      <c r="O40" s="62"/>
      <c r="P40" s="62"/>
      <c r="Q40" s="62"/>
      <c r="R40" s="62"/>
      <c r="S40" s="62"/>
      <c r="T40" s="62"/>
      <c r="U40" s="123"/>
      <c r="X40" s="161"/>
    </row>
    <row r="41" spans="2:24" s="37" customFormat="1" ht="20.25" customHeight="1" x14ac:dyDescent="0.25">
      <c r="B41" s="54"/>
      <c r="C41" s="34"/>
      <c r="D41" s="122"/>
      <c r="E41" s="122"/>
      <c r="F41" s="179"/>
      <c r="G41" s="155"/>
      <c r="H41" s="122"/>
      <c r="I41" s="122"/>
      <c r="J41" s="184"/>
      <c r="K41" s="191"/>
      <c r="L41" s="189"/>
      <c r="M41" s="185"/>
      <c r="N41" s="174"/>
      <c r="O41" s="62"/>
      <c r="P41" s="62"/>
      <c r="Q41" s="62"/>
      <c r="R41" s="62"/>
      <c r="S41" s="62"/>
      <c r="T41" s="62"/>
      <c r="U41" s="123"/>
      <c r="X41" s="161"/>
    </row>
    <row r="42" spans="2:24" s="37" customFormat="1" ht="20.25" customHeight="1" x14ac:dyDescent="0.25">
      <c r="B42" s="54"/>
      <c r="C42" s="34"/>
      <c r="D42" s="122"/>
      <c r="E42" s="122"/>
      <c r="F42" s="179"/>
      <c r="G42" s="155"/>
      <c r="H42" s="122"/>
      <c r="I42" s="122"/>
      <c r="J42" s="184"/>
      <c r="K42" s="191"/>
      <c r="L42" s="189"/>
      <c r="M42" s="185"/>
      <c r="N42" s="174"/>
      <c r="O42" s="62"/>
      <c r="P42" s="62"/>
      <c r="Q42" s="62"/>
      <c r="R42" s="62"/>
      <c r="S42" s="62"/>
      <c r="T42" s="62"/>
      <c r="U42" s="123"/>
      <c r="X42" s="161"/>
    </row>
    <row r="43" spans="2:24" s="37" customFormat="1" ht="20.25" customHeight="1" x14ac:dyDescent="0.25">
      <c r="B43" s="54"/>
      <c r="C43" s="34"/>
      <c r="D43" s="122"/>
      <c r="E43" s="122"/>
      <c r="F43" s="179"/>
      <c r="G43" s="155"/>
      <c r="H43" s="122"/>
      <c r="I43" s="122"/>
      <c r="J43" s="184"/>
      <c r="K43" s="191"/>
      <c r="L43" s="189"/>
      <c r="M43" s="185"/>
      <c r="N43" s="174"/>
      <c r="O43" s="62"/>
      <c r="P43" s="62"/>
      <c r="Q43" s="62"/>
      <c r="R43" s="62"/>
      <c r="S43" s="62"/>
      <c r="T43" s="62"/>
      <c r="U43" s="123"/>
      <c r="X43" s="161"/>
    </row>
    <row r="44" spans="2:24" s="37" customFormat="1" ht="20.25" customHeight="1" x14ac:dyDescent="0.25">
      <c r="B44" s="54"/>
      <c r="C44" s="34"/>
      <c r="D44" s="122"/>
      <c r="E44" s="122"/>
      <c r="F44" s="179"/>
      <c r="G44" s="155"/>
      <c r="H44" s="122"/>
      <c r="I44" s="122"/>
      <c r="J44" s="184"/>
      <c r="K44" s="191"/>
      <c r="L44" s="189"/>
      <c r="M44" s="185"/>
      <c r="N44" s="174"/>
      <c r="O44" s="62"/>
      <c r="P44" s="62"/>
      <c r="Q44" s="62"/>
      <c r="R44" s="62"/>
      <c r="S44" s="62"/>
      <c r="T44" s="62"/>
      <c r="U44" s="123"/>
      <c r="X44" s="161"/>
    </row>
    <row r="45" spans="2:24" s="37" customFormat="1" ht="20.25" customHeight="1" x14ac:dyDescent="0.25">
      <c r="B45" s="54"/>
      <c r="C45" s="34"/>
      <c r="D45" s="122"/>
      <c r="E45" s="122"/>
      <c r="F45" s="179"/>
      <c r="G45" s="155"/>
      <c r="H45" s="122"/>
      <c r="I45" s="122"/>
      <c r="J45" s="184"/>
      <c r="K45" s="191"/>
      <c r="L45" s="189"/>
      <c r="M45" s="185"/>
      <c r="N45" s="174"/>
      <c r="O45" s="62"/>
      <c r="P45" s="62"/>
      <c r="Q45" s="62"/>
      <c r="R45" s="62"/>
      <c r="S45" s="62"/>
      <c r="T45" s="62"/>
      <c r="U45" s="123"/>
      <c r="X45" s="161"/>
    </row>
    <row r="46" spans="2:24" s="37" customFormat="1" ht="20.25" customHeight="1" x14ac:dyDescent="0.25">
      <c r="B46" s="54"/>
      <c r="C46" s="34"/>
      <c r="D46" s="122"/>
      <c r="E46" s="122"/>
      <c r="F46" s="179"/>
      <c r="G46" s="155"/>
      <c r="H46" s="122"/>
      <c r="I46" s="122"/>
      <c r="J46" s="184"/>
      <c r="K46" s="191"/>
      <c r="L46" s="189"/>
      <c r="M46" s="185"/>
      <c r="N46" s="174"/>
      <c r="O46" s="62"/>
      <c r="P46" s="62"/>
      <c r="Q46" s="62"/>
      <c r="R46" s="62"/>
      <c r="S46" s="62"/>
      <c r="T46" s="62"/>
      <c r="U46" s="123"/>
      <c r="X46" s="161"/>
    </row>
    <row r="47" spans="2:24" s="37" customFormat="1" ht="20.25" customHeight="1" x14ac:dyDescent="0.25">
      <c r="B47" s="54"/>
      <c r="C47" s="34"/>
      <c r="D47" s="122"/>
      <c r="E47" s="122"/>
      <c r="F47" s="179"/>
      <c r="G47" s="155"/>
      <c r="H47" s="122"/>
      <c r="I47" s="122"/>
      <c r="J47" s="184"/>
      <c r="K47" s="191"/>
      <c r="L47" s="189"/>
      <c r="M47" s="185"/>
      <c r="N47" s="174"/>
      <c r="O47" s="62"/>
      <c r="P47" s="62"/>
      <c r="Q47" s="62"/>
      <c r="R47" s="62"/>
      <c r="S47" s="62"/>
      <c r="T47" s="62"/>
      <c r="U47" s="123"/>
      <c r="X47" s="161"/>
    </row>
    <row r="48" spans="2:24" s="37" customFormat="1" ht="20.25" customHeight="1" x14ac:dyDescent="0.25">
      <c r="B48" s="54"/>
      <c r="C48" s="34"/>
      <c r="D48" s="160"/>
      <c r="E48" s="122"/>
      <c r="F48" s="179"/>
      <c r="G48" s="156"/>
      <c r="H48" s="122"/>
      <c r="I48" s="122"/>
      <c r="J48" s="184"/>
      <c r="K48" s="191"/>
      <c r="L48" s="189"/>
      <c r="M48" s="185"/>
      <c r="N48" s="174"/>
      <c r="O48" s="62"/>
      <c r="P48" s="62"/>
      <c r="Q48" s="62"/>
      <c r="R48" s="62"/>
      <c r="S48" s="62"/>
      <c r="T48" s="62"/>
      <c r="U48" s="123"/>
      <c r="X48" s="161"/>
    </row>
    <row r="49" spans="1:30" s="37" customFormat="1" ht="20.25" customHeight="1" thickBot="1" x14ac:dyDescent="0.3">
      <c r="B49" s="55"/>
      <c r="C49" s="56"/>
      <c r="D49" s="124"/>
      <c r="E49" s="125"/>
      <c r="F49" s="179"/>
      <c r="G49" s="157"/>
      <c r="H49" s="125"/>
      <c r="I49" s="125"/>
      <c r="J49" s="125"/>
      <c r="K49" s="191"/>
      <c r="L49" s="197"/>
      <c r="M49" s="125"/>
      <c r="N49" s="174"/>
      <c r="O49" s="63"/>
      <c r="P49" s="63"/>
      <c r="Q49" s="63"/>
      <c r="R49" s="63"/>
      <c r="S49" s="63"/>
      <c r="T49" s="63"/>
      <c r="U49" s="126"/>
      <c r="X49" s="161"/>
    </row>
    <row r="50" spans="1:30" s="37" customFormat="1" ht="21" customHeight="1" x14ac:dyDescent="0.3">
      <c r="A50" s="142"/>
      <c r="B50" s="38" t="s">
        <v>45</v>
      </c>
      <c r="C50" s="143"/>
      <c r="D50" s="143"/>
      <c r="E50" s="3" t="s">
        <v>24</v>
      </c>
      <c r="F50" s="69"/>
      <c r="G50" s="69"/>
      <c r="H50" s="69"/>
      <c r="I50" s="69"/>
      <c r="J50" s="69"/>
      <c r="K50" s="89"/>
      <c r="L50" s="39" t="s">
        <v>50</v>
      </c>
      <c r="M50" s="144"/>
      <c r="N50" s="143"/>
      <c r="O50" s="143"/>
      <c r="P50" s="39" t="s">
        <v>44</v>
      </c>
      <c r="Q50" s="145"/>
      <c r="R50" s="143"/>
      <c r="U50" s="146"/>
      <c r="V50" s="144"/>
      <c r="W50" s="89"/>
      <c r="X50" s="89"/>
      <c r="Y50" s="89"/>
      <c r="Z50" s="89"/>
      <c r="AA50" s="89"/>
      <c r="AB50" s="89"/>
    </row>
    <row r="51" spans="1:30" s="37" customFormat="1" ht="19.5" x14ac:dyDescent="0.3">
      <c r="B51" s="145"/>
      <c r="L51" s="38" t="s">
        <v>43</v>
      </c>
    </row>
    <row r="52" spans="1:30" s="37" customFormat="1" ht="16.5" customHeight="1" x14ac:dyDescent="0.3">
      <c r="B52" s="38" t="s">
        <v>141</v>
      </c>
      <c r="C52" s="144"/>
      <c r="D52" s="144"/>
      <c r="E52" s="145"/>
      <c r="F52" s="144"/>
      <c r="G52" s="144"/>
      <c r="H52" s="144"/>
      <c r="I52" s="144"/>
      <c r="J52" s="144"/>
      <c r="K52" s="144"/>
      <c r="L52" s="144"/>
      <c r="M52" s="144"/>
      <c r="N52" s="144"/>
      <c r="O52" s="144"/>
      <c r="P52" s="144"/>
      <c r="Q52" s="144"/>
      <c r="R52" s="144"/>
      <c r="U52" s="27" t="s">
        <v>210</v>
      </c>
      <c r="V52" s="144"/>
      <c r="W52" s="144"/>
      <c r="X52" s="112"/>
      <c r="Y52" s="112"/>
      <c r="Z52" s="112"/>
      <c r="AA52" s="112"/>
      <c r="AB52" s="89"/>
      <c r="AD52" s="147"/>
    </row>
    <row r="53" spans="1:30" s="37" customFormat="1" ht="16.5" customHeight="1" x14ac:dyDescent="0.3">
      <c r="B53" s="38" t="s">
        <v>142</v>
      </c>
      <c r="C53" s="148"/>
      <c r="D53" s="148"/>
      <c r="E53" s="149"/>
      <c r="F53" s="144"/>
      <c r="G53" s="144"/>
      <c r="H53" s="144"/>
      <c r="I53" s="144"/>
      <c r="J53" s="112"/>
      <c r="K53" s="112"/>
      <c r="L53" s="112"/>
      <c r="M53" s="112"/>
      <c r="N53" s="147"/>
    </row>
    <row r="54" spans="1:30" s="37" customFormat="1" ht="16.5" customHeight="1" x14ac:dyDescent="0.25">
      <c r="A54" s="149"/>
      <c r="B54" s="38" t="s">
        <v>143</v>
      </c>
      <c r="C54" s="148"/>
      <c r="D54" s="148"/>
      <c r="F54" s="144"/>
      <c r="G54" s="144"/>
      <c r="H54" s="144"/>
      <c r="I54" s="144"/>
      <c r="J54" s="150"/>
      <c r="K54" s="150"/>
      <c r="L54" s="150"/>
      <c r="M54" s="150"/>
      <c r="N54" s="151"/>
    </row>
    <row r="55" spans="1:30" s="142" customFormat="1" ht="16.5" customHeight="1" x14ac:dyDescent="0.3">
      <c r="A55" s="37"/>
      <c r="B55" s="38" t="s">
        <v>144</v>
      </c>
      <c r="C55" s="145"/>
      <c r="D55" s="145"/>
      <c r="E55" s="69"/>
      <c r="F55" s="69"/>
      <c r="G55" s="69"/>
      <c r="H55" s="69"/>
      <c r="I55" s="69"/>
      <c r="J55" s="69"/>
      <c r="L55" s="69"/>
      <c r="M55" s="69"/>
      <c r="N55" s="69"/>
      <c r="O55" s="69"/>
      <c r="P55" s="69"/>
      <c r="Q55" s="69"/>
      <c r="R55" s="69"/>
      <c r="S55" s="69"/>
      <c r="U55" s="152"/>
      <c r="V55" s="153"/>
      <c r="X55" s="69"/>
      <c r="AB55" s="89"/>
      <c r="AD55" s="69"/>
    </row>
    <row r="56" spans="1:30" s="37" customFormat="1" ht="19.5" x14ac:dyDescent="0.3">
      <c r="B56" s="190" t="s">
        <v>146</v>
      </c>
      <c r="E56" s="149"/>
    </row>
    <row r="57" spans="1:30" s="37" customFormat="1" ht="19.5" x14ac:dyDescent="0.25">
      <c r="B57" s="3" t="s">
        <v>147</v>
      </c>
    </row>
    <row r="58" spans="1:30" s="37" customFormat="1" ht="19.5" x14ac:dyDescent="0.25">
      <c r="B58" s="3" t="s">
        <v>148</v>
      </c>
    </row>
    <row r="59" spans="1:30" s="37" customFormat="1" ht="19.5" x14ac:dyDescent="0.25">
      <c r="B59" s="3" t="s">
        <v>149</v>
      </c>
    </row>
    <row r="60" spans="1:30" s="37" customFormat="1" ht="19.5" x14ac:dyDescent="0.25">
      <c r="B60" s="3" t="s">
        <v>150</v>
      </c>
    </row>
    <row r="61" spans="1:30" s="37" customFormat="1" ht="19.5" x14ac:dyDescent="0.25">
      <c r="B61" s="3" t="s">
        <v>151</v>
      </c>
    </row>
    <row r="62" spans="1:30" s="37" customFormat="1" ht="18.75" x14ac:dyDescent="0.25">
      <c r="E62" s="88"/>
    </row>
    <row r="63" spans="1:30" s="37" customFormat="1" ht="18.75" x14ac:dyDescent="0.25">
      <c r="E63" s="88"/>
    </row>
    <row r="64" spans="1:30" s="37" customFormat="1" ht="18.75" x14ac:dyDescent="0.25">
      <c r="E64" s="88"/>
    </row>
    <row r="65" spans="5:5" s="37" customFormat="1" ht="18.75" x14ac:dyDescent="0.25">
      <c r="E65" s="88"/>
    </row>
    <row r="66" spans="5:5" s="37" customFormat="1" ht="18.75" x14ac:dyDescent="0.25">
      <c r="E66" s="88"/>
    </row>
    <row r="67" spans="5:5" s="37" customFormat="1" ht="18.75" x14ac:dyDescent="0.25">
      <c r="E67" s="88"/>
    </row>
    <row r="68" spans="5:5" s="37" customFormat="1" ht="18.75" x14ac:dyDescent="0.25">
      <c r="E68" s="88"/>
    </row>
    <row r="69" spans="5:5" s="37" customFormat="1" ht="18.75" x14ac:dyDescent="0.25">
      <c r="E69" s="88"/>
    </row>
    <row r="70" spans="5:5" s="37" customFormat="1" ht="18.75" x14ac:dyDescent="0.25">
      <c r="E70" s="88"/>
    </row>
    <row r="71" spans="5:5" s="37" customFormat="1" ht="18.75" x14ac:dyDescent="0.25">
      <c r="E71" s="88"/>
    </row>
    <row r="72" spans="5:5" s="37" customFormat="1" ht="18.75" x14ac:dyDescent="0.25">
      <c r="E72" s="88"/>
    </row>
    <row r="73" spans="5:5" s="37" customFormat="1" ht="18.75" x14ac:dyDescent="0.25">
      <c r="E73" s="88"/>
    </row>
    <row r="74" spans="5:5" s="37" customFormat="1" ht="18.75" x14ac:dyDescent="0.25">
      <c r="E74" s="88"/>
    </row>
    <row r="75" spans="5:5" s="37" customFormat="1" ht="18.75" x14ac:dyDescent="0.25">
      <c r="E75" s="88"/>
    </row>
    <row r="76" spans="5:5" s="37" customFormat="1" ht="18.75" x14ac:dyDescent="0.25">
      <c r="E76" s="88"/>
    </row>
    <row r="77" spans="5:5" s="37" customFormat="1" ht="18.75" x14ac:dyDescent="0.25">
      <c r="E77" s="88"/>
    </row>
    <row r="78" spans="5:5" s="37" customFormat="1" ht="18.75" x14ac:dyDescent="0.25">
      <c r="E78" s="88"/>
    </row>
    <row r="79" spans="5:5" s="37" customFormat="1" ht="18.75" x14ac:dyDescent="0.25">
      <c r="E79" s="88"/>
    </row>
    <row r="80" spans="5:5" s="37" customFormat="1" ht="18.75" x14ac:dyDescent="0.25">
      <c r="E80" s="88"/>
    </row>
    <row r="81" spans="5:5" s="37" customFormat="1" ht="18.75" x14ac:dyDescent="0.25">
      <c r="E81" s="88"/>
    </row>
    <row r="82" spans="5:5" s="37" customFormat="1" ht="18.75" x14ac:dyDescent="0.25">
      <c r="E82" s="88"/>
    </row>
    <row r="83" spans="5:5" s="37" customFormat="1" ht="18.75" x14ac:dyDescent="0.25">
      <c r="E83" s="88"/>
    </row>
    <row r="84" spans="5:5" s="37" customFormat="1" ht="18.75" x14ac:dyDescent="0.25">
      <c r="E84" s="88"/>
    </row>
    <row r="85" spans="5:5" s="37" customFormat="1" ht="18.75" x14ac:dyDescent="0.25">
      <c r="E85" s="88"/>
    </row>
    <row r="86" spans="5:5" s="37" customFormat="1" ht="18.75" x14ac:dyDescent="0.25">
      <c r="E86" s="88"/>
    </row>
    <row r="87" spans="5:5" s="37" customFormat="1" ht="18.75" x14ac:dyDescent="0.25">
      <c r="E87" s="88"/>
    </row>
    <row r="88" spans="5:5" s="37" customFormat="1" ht="18.75" x14ac:dyDescent="0.25">
      <c r="E88" s="88"/>
    </row>
    <row r="89" spans="5:5" s="37" customFormat="1" ht="18.75" x14ac:dyDescent="0.25">
      <c r="E89" s="88"/>
    </row>
    <row r="90" spans="5:5" s="37" customFormat="1" ht="18.75" x14ac:dyDescent="0.25">
      <c r="E90" s="88"/>
    </row>
    <row r="91" spans="5:5" s="37" customFormat="1" ht="18.75" x14ac:dyDescent="0.25">
      <c r="E91" s="88"/>
    </row>
    <row r="92" spans="5:5" s="37" customFormat="1" ht="18.75" x14ac:dyDescent="0.25">
      <c r="E92" s="88"/>
    </row>
    <row r="93" spans="5:5" s="37" customFormat="1" ht="18.75" x14ac:dyDescent="0.25">
      <c r="E93" s="88"/>
    </row>
    <row r="94" spans="5:5" s="37" customFormat="1" ht="18.75" x14ac:dyDescent="0.25">
      <c r="E94" s="88"/>
    </row>
    <row r="95" spans="5:5" s="37" customFormat="1" ht="18.75" x14ac:dyDescent="0.25">
      <c r="E95" s="88"/>
    </row>
    <row r="96" spans="5:5" s="37" customFormat="1" ht="18.75" x14ac:dyDescent="0.25">
      <c r="E96" s="88"/>
    </row>
    <row r="97" spans="5:5" s="37" customFormat="1" ht="18.75" x14ac:dyDescent="0.25">
      <c r="E97" s="88"/>
    </row>
    <row r="98" spans="5:5" s="37" customFormat="1" ht="18.75" x14ac:dyDescent="0.25">
      <c r="E98" s="88"/>
    </row>
    <row r="99" spans="5:5" s="37" customFormat="1" ht="18.75" x14ac:dyDescent="0.25">
      <c r="E99" s="88"/>
    </row>
    <row r="100" spans="5:5" s="37" customFormat="1" ht="18.75" x14ac:dyDescent="0.25">
      <c r="E100" s="88"/>
    </row>
    <row r="101" spans="5:5" s="37" customFormat="1" ht="18.75" x14ac:dyDescent="0.25">
      <c r="E101" s="88"/>
    </row>
    <row r="102" spans="5:5" s="37" customFormat="1" ht="18.75" x14ac:dyDescent="0.25">
      <c r="E102" s="88"/>
    </row>
    <row r="103" spans="5:5" s="37" customFormat="1" ht="18.75" x14ac:dyDescent="0.25">
      <c r="E103" s="88"/>
    </row>
    <row r="104" spans="5:5" s="37" customFormat="1" ht="18.75" x14ac:dyDescent="0.25">
      <c r="E104" s="88"/>
    </row>
    <row r="105" spans="5:5" s="37" customFormat="1" ht="18.75" x14ac:dyDescent="0.25">
      <c r="E105" s="88"/>
    </row>
    <row r="106" spans="5:5" s="37" customFormat="1" ht="18.75" x14ac:dyDescent="0.25">
      <c r="E106" s="88"/>
    </row>
    <row r="107" spans="5:5" s="37" customFormat="1" ht="18.75" x14ac:dyDescent="0.25">
      <c r="E107" s="88"/>
    </row>
    <row r="108" spans="5:5" s="37" customFormat="1" ht="18.75" x14ac:dyDescent="0.25">
      <c r="E108" s="88"/>
    </row>
    <row r="109" spans="5:5" s="37" customFormat="1" ht="18.75" x14ac:dyDescent="0.25">
      <c r="E109" s="88"/>
    </row>
    <row r="110" spans="5:5" s="37" customFormat="1" ht="18.75" x14ac:dyDescent="0.25">
      <c r="E110" s="88"/>
    </row>
    <row r="111" spans="5:5" s="37" customFormat="1" ht="18.75" x14ac:dyDescent="0.25">
      <c r="E111" s="88"/>
    </row>
    <row r="112" spans="5:5" s="37" customFormat="1" ht="18.75" x14ac:dyDescent="0.25">
      <c r="E112" s="88"/>
    </row>
    <row r="113" spans="5:5" s="37" customFormat="1" ht="18.75" x14ac:dyDescent="0.25">
      <c r="E113" s="88"/>
    </row>
    <row r="114" spans="5:5" s="37" customFormat="1" ht="18.75" x14ac:dyDescent="0.25">
      <c r="E114" s="88"/>
    </row>
    <row r="115" spans="5:5" s="37" customFormat="1" ht="18.75" x14ac:dyDescent="0.25">
      <c r="E115" s="88"/>
    </row>
    <row r="116" spans="5:5" s="37" customFormat="1" ht="18.75" x14ac:dyDescent="0.25">
      <c r="E116" s="88"/>
    </row>
    <row r="117" spans="5:5" s="37" customFormat="1" ht="18.75" x14ac:dyDescent="0.25">
      <c r="E117" s="88"/>
    </row>
    <row r="118" spans="5:5" s="37" customFormat="1" ht="18.75" x14ac:dyDescent="0.25">
      <c r="E118" s="88"/>
    </row>
    <row r="119" spans="5:5" s="37" customFormat="1" ht="18.75" x14ac:dyDescent="0.25">
      <c r="E119" s="88"/>
    </row>
    <row r="120" spans="5:5" s="37" customFormat="1" ht="18.75" x14ac:dyDescent="0.25">
      <c r="E120" s="88"/>
    </row>
    <row r="121" spans="5:5" s="37" customFormat="1" ht="18.75" x14ac:dyDescent="0.25">
      <c r="E121" s="88"/>
    </row>
    <row r="122" spans="5:5" s="37" customFormat="1" ht="18.75" x14ac:dyDescent="0.25">
      <c r="E122" s="88"/>
    </row>
    <row r="123" spans="5:5" s="37" customFormat="1" ht="18.75" x14ac:dyDescent="0.25">
      <c r="E123" s="88"/>
    </row>
    <row r="124" spans="5:5" s="37" customFormat="1" ht="18.75" x14ac:dyDescent="0.25">
      <c r="E124" s="88"/>
    </row>
    <row r="125" spans="5:5" s="37" customFormat="1" ht="18.75" x14ac:dyDescent="0.25">
      <c r="E125" s="88"/>
    </row>
    <row r="126" spans="5:5" s="37" customFormat="1" ht="18.75" x14ac:dyDescent="0.25">
      <c r="E126" s="88"/>
    </row>
    <row r="127" spans="5:5" s="37" customFormat="1" ht="18.75" x14ac:dyDescent="0.25">
      <c r="E127" s="88"/>
    </row>
    <row r="128" spans="5:5" s="37" customFormat="1" ht="18.75" x14ac:dyDescent="0.25">
      <c r="E128" s="88"/>
    </row>
    <row r="129" spans="5:5" s="37" customFormat="1" ht="18.75" x14ac:dyDescent="0.25">
      <c r="E129" s="88"/>
    </row>
    <row r="130" spans="5:5" s="37" customFormat="1" ht="18.75" x14ac:dyDescent="0.25">
      <c r="E130" s="88"/>
    </row>
    <row r="131" spans="5:5" s="37" customFormat="1" ht="18.75" x14ac:dyDescent="0.25">
      <c r="E131" s="88"/>
    </row>
    <row r="132" spans="5:5" s="37" customFormat="1" ht="18.75" x14ac:dyDescent="0.25">
      <c r="E132" s="88"/>
    </row>
    <row r="133" spans="5:5" s="37" customFormat="1" ht="18.75" x14ac:dyDescent="0.25">
      <c r="E133" s="88"/>
    </row>
    <row r="134" spans="5:5" s="37" customFormat="1" ht="18.75" x14ac:dyDescent="0.25">
      <c r="E134" s="88"/>
    </row>
    <row r="135" spans="5:5" s="37" customFormat="1" ht="18.75" x14ac:dyDescent="0.25">
      <c r="E135" s="88"/>
    </row>
    <row r="136" spans="5:5" s="37" customFormat="1" ht="18.75" x14ac:dyDescent="0.25">
      <c r="E136" s="88"/>
    </row>
    <row r="137" spans="5:5" s="37" customFormat="1" ht="18.75" x14ac:dyDescent="0.25">
      <c r="E137" s="88"/>
    </row>
    <row r="138" spans="5:5" s="37" customFormat="1" ht="18.75" x14ac:dyDescent="0.25">
      <c r="E138" s="88"/>
    </row>
    <row r="139" spans="5:5" s="37" customFormat="1" ht="18.75" x14ac:dyDescent="0.25">
      <c r="E139" s="88"/>
    </row>
    <row r="140" spans="5:5" s="37" customFormat="1" ht="18.75" x14ac:dyDescent="0.25">
      <c r="E140" s="88"/>
    </row>
    <row r="141" spans="5:5" s="37" customFormat="1" ht="18.75" x14ac:dyDescent="0.25">
      <c r="E141" s="88"/>
    </row>
    <row r="142" spans="5:5" s="37" customFormat="1" ht="18.75" x14ac:dyDescent="0.25">
      <c r="E142" s="88"/>
    </row>
    <row r="143" spans="5:5" s="37" customFormat="1" ht="18.75" x14ac:dyDescent="0.25">
      <c r="E143" s="88"/>
    </row>
    <row r="144" spans="5:5" s="37" customFormat="1" ht="18.75" x14ac:dyDescent="0.25">
      <c r="E144" s="88"/>
    </row>
    <row r="145" spans="5:5" s="37" customFormat="1" ht="18.75" x14ac:dyDescent="0.25">
      <c r="E145" s="88"/>
    </row>
    <row r="146" spans="5:5" s="37" customFormat="1" ht="18.75" x14ac:dyDescent="0.25">
      <c r="E146" s="88"/>
    </row>
    <row r="147" spans="5:5" s="37" customFormat="1" ht="18.75" x14ac:dyDescent="0.25">
      <c r="E147" s="88"/>
    </row>
    <row r="148" spans="5:5" s="37" customFormat="1" ht="18.75" x14ac:dyDescent="0.25">
      <c r="E148" s="88"/>
    </row>
    <row r="149" spans="5:5" s="37" customFormat="1" ht="18.75" x14ac:dyDescent="0.25">
      <c r="E149" s="88"/>
    </row>
    <row r="150" spans="5:5" s="37" customFormat="1" ht="18.75" x14ac:dyDescent="0.25">
      <c r="E150" s="88"/>
    </row>
    <row r="151" spans="5:5" s="37" customFormat="1" ht="18.75" x14ac:dyDescent="0.25">
      <c r="E151" s="88"/>
    </row>
    <row r="152" spans="5:5" s="37" customFormat="1" ht="18.75" x14ac:dyDescent="0.25">
      <c r="E152" s="88"/>
    </row>
    <row r="153" spans="5:5" s="37" customFormat="1" ht="18.75" x14ac:dyDescent="0.25">
      <c r="E153" s="88"/>
    </row>
    <row r="154" spans="5:5" s="37" customFormat="1" ht="18.75" x14ac:dyDescent="0.25">
      <c r="E154" s="88"/>
    </row>
    <row r="155" spans="5:5" s="37" customFormat="1" ht="18.75" x14ac:dyDescent="0.25">
      <c r="E155" s="88"/>
    </row>
    <row r="156" spans="5:5" s="37" customFormat="1" ht="18.75" x14ac:dyDescent="0.25">
      <c r="E156" s="88"/>
    </row>
    <row r="157" spans="5:5" s="37" customFormat="1" ht="18.75" x14ac:dyDescent="0.25">
      <c r="E157" s="88"/>
    </row>
    <row r="158" spans="5:5" s="37" customFormat="1" ht="18.75" x14ac:dyDescent="0.25">
      <c r="E158" s="88"/>
    </row>
    <row r="159" spans="5:5" s="37" customFormat="1" ht="18.75" x14ac:dyDescent="0.25">
      <c r="E159" s="88"/>
    </row>
    <row r="160" spans="5:5" s="37" customFormat="1" ht="18.75" x14ac:dyDescent="0.25">
      <c r="E160" s="88"/>
    </row>
    <row r="161" spans="5:5" s="37" customFormat="1" ht="18.75" x14ac:dyDescent="0.25">
      <c r="E161" s="88"/>
    </row>
    <row r="162" spans="5:5" s="37" customFormat="1" ht="18.75" x14ac:dyDescent="0.25">
      <c r="E162" s="88"/>
    </row>
    <row r="163" spans="5:5" s="37" customFormat="1" ht="18.75" x14ac:dyDescent="0.25">
      <c r="E163" s="88"/>
    </row>
    <row r="164" spans="5:5" s="37" customFormat="1" ht="18.75" x14ac:dyDescent="0.25">
      <c r="E164" s="88"/>
    </row>
    <row r="165" spans="5:5" s="37" customFormat="1" ht="18.75" x14ac:dyDescent="0.25">
      <c r="E165" s="88"/>
    </row>
    <row r="166" spans="5:5" s="37" customFormat="1" ht="18.75" x14ac:dyDescent="0.25">
      <c r="E166" s="88"/>
    </row>
    <row r="167" spans="5:5" s="37" customFormat="1" ht="18.75" x14ac:dyDescent="0.25">
      <c r="E167" s="88"/>
    </row>
    <row r="168" spans="5:5" s="37" customFormat="1" ht="18.75" x14ac:dyDescent="0.25">
      <c r="E168" s="88"/>
    </row>
    <row r="169" spans="5:5" s="37" customFormat="1" ht="18.75" x14ac:dyDescent="0.25">
      <c r="E169" s="88"/>
    </row>
    <row r="170" spans="5:5" s="37" customFormat="1" ht="18.75" x14ac:dyDescent="0.25">
      <c r="E170" s="88"/>
    </row>
    <row r="171" spans="5:5" s="37" customFormat="1" ht="18.75" x14ac:dyDescent="0.25">
      <c r="E171" s="88"/>
    </row>
    <row r="172" spans="5:5" s="37" customFormat="1" ht="18.75" x14ac:dyDescent="0.25">
      <c r="E172" s="88"/>
    </row>
    <row r="173" spans="5:5" s="37" customFormat="1" ht="18.75" x14ac:dyDescent="0.25">
      <c r="E173" s="88"/>
    </row>
    <row r="174" spans="5:5" s="37" customFormat="1" ht="18.75" x14ac:dyDescent="0.25">
      <c r="E174" s="88"/>
    </row>
    <row r="175" spans="5:5" s="37" customFormat="1" ht="18.75" x14ac:dyDescent="0.25">
      <c r="E175" s="88"/>
    </row>
    <row r="176" spans="5:5" s="37" customFormat="1" ht="18.75" x14ac:dyDescent="0.25">
      <c r="E176" s="88"/>
    </row>
    <row r="177" spans="5:5" s="37" customFormat="1" ht="18.75" x14ac:dyDescent="0.25">
      <c r="E177" s="88"/>
    </row>
    <row r="178" spans="5:5" s="37" customFormat="1" ht="18.75" x14ac:dyDescent="0.25">
      <c r="E178" s="88"/>
    </row>
    <row r="179" spans="5:5" s="37" customFormat="1" ht="18.75" x14ac:dyDescent="0.25">
      <c r="E179" s="88"/>
    </row>
    <row r="180" spans="5:5" s="37" customFormat="1" ht="18.75" x14ac:dyDescent="0.25">
      <c r="E180" s="88"/>
    </row>
    <row r="181" spans="5:5" s="37" customFormat="1" ht="18.75" x14ac:dyDescent="0.25">
      <c r="E181" s="88"/>
    </row>
    <row r="182" spans="5:5" s="37" customFormat="1" ht="18.75" x14ac:dyDescent="0.25">
      <c r="E182" s="88"/>
    </row>
    <row r="183" spans="5:5" s="37" customFormat="1" ht="18.75" x14ac:dyDescent="0.25">
      <c r="E183" s="88"/>
    </row>
    <row r="184" spans="5:5" s="37" customFormat="1" ht="18.75" x14ac:dyDescent="0.25">
      <c r="E184" s="88"/>
    </row>
    <row r="185" spans="5:5" s="37" customFormat="1" ht="18.75" x14ac:dyDescent="0.25">
      <c r="E185" s="88"/>
    </row>
    <row r="186" spans="5:5" s="37" customFormat="1" ht="18.75" x14ac:dyDescent="0.25">
      <c r="E186" s="88"/>
    </row>
    <row r="187" spans="5:5" s="37" customFormat="1" ht="18.75" x14ac:dyDescent="0.25">
      <c r="E187" s="88"/>
    </row>
    <row r="188" spans="5:5" s="37" customFormat="1" ht="18.75" x14ac:dyDescent="0.25">
      <c r="E188" s="88"/>
    </row>
    <row r="189" spans="5:5" s="37" customFormat="1" ht="18.75" x14ac:dyDescent="0.25">
      <c r="E189" s="88"/>
    </row>
    <row r="190" spans="5:5" s="37" customFormat="1" ht="18.75" x14ac:dyDescent="0.25">
      <c r="E190" s="88"/>
    </row>
    <row r="191" spans="5:5" s="37" customFormat="1" ht="18.75" x14ac:dyDescent="0.25">
      <c r="E191" s="88"/>
    </row>
    <row r="192" spans="5:5" s="37" customFormat="1" ht="18.75" x14ac:dyDescent="0.25">
      <c r="E192" s="88"/>
    </row>
    <row r="193" spans="5:5" s="37" customFormat="1" ht="18.75" x14ac:dyDescent="0.25">
      <c r="E193" s="88"/>
    </row>
    <row r="194" spans="5:5" s="37" customFormat="1" ht="18.75" x14ac:dyDescent="0.25">
      <c r="E194" s="88"/>
    </row>
    <row r="195" spans="5:5" s="37" customFormat="1" ht="18.75" x14ac:dyDescent="0.25">
      <c r="E195" s="88"/>
    </row>
    <row r="196" spans="5:5" s="37" customFormat="1" ht="18.75" x14ac:dyDescent="0.25">
      <c r="E196" s="88"/>
    </row>
    <row r="197" spans="5:5" s="37" customFormat="1" ht="18.75" x14ac:dyDescent="0.25">
      <c r="E197" s="88"/>
    </row>
    <row r="198" spans="5:5" s="37" customFormat="1" ht="18.75" x14ac:dyDescent="0.25">
      <c r="E198" s="88"/>
    </row>
    <row r="199" spans="5:5" s="37" customFormat="1" ht="18.75" x14ac:dyDescent="0.25">
      <c r="E199" s="88"/>
    </row>
    <row r="200" spans="5:5" s="37" customFormat="1" ht="18.75" x14ac:dyDescent="0.25">
      <c r="E200" s="88"/>
    </row>
    <row r="201" spans="5:5" s="37" customFormat="1" ht="18.75" x14ac:dyDescent="0.25">
      <c r="E201" s="88"/>
    </row>
    <row r="202" spans="5:5" s="37" customFormat="1" ht="18.75" x14ac:dyDescent="0.25">
      <c r="E202" s="88"/>
    </row>
    <row r="203" spans="5:5" s="37" customFormat="1" ht="18.75" x14ac:dyDescent="0.25">
      <c r="E203" s="88"/>
    </row>
    <row r="204" spans="5:5" s="37" customFormat="1" ht="18.75" x14ac:dyDescent="0.25">
      <c r="E204" s="88"/>
    </row>
    <row r="205" spans="5:5" s="37" customFormat="1" ht="18.75" x14ac:dyDescent="0.25">
      <c r="E205" s="88"/>
    </row>
    <row r="206" spans="5:5" s="37" customFormat="1" ht="18.75" x14ac:dyDescent="0.25">
      <c r="E206" s="88"/>
    </row>
    <row r="207" spans="5:5" s="37" customFormat="1" ht="18.75" x14ac:dyDescent="0.25">
      <c r="E207" s="88"/>
    </row>
    <row r="208" spans="5:5" s="37" customFormat="1" ht="18.75" x14ac:dyDescent="0.25">
      <c r="E208" s="88"/>
    </row>
    <row r="209" spans="5:5" s="37" customFormat="1" ht="18.75" x14ac:dyDescent="0.25">
      <c r="E209" s="88"/>
    </row>
    <row r="210" spans="5:5" s="37" customFormat="1" ht="18.75" x14ac:dyDescent="0.25">
      <c r="E210" s="88"/>
    </row>
    <row r="211" spans="5:5" s="37" customFormat="1" ht="18.75" x14ac:dyDescent="0.25">
      <c r="E211" s="88"/>
    </row>
    <row r="212" spans="5:5" s="37" customFormat="1" ht="18.75" x14ac:dyDescent="0.25">
      <c r="E212" s="88"/>
    </row>
    <row r="213" spans="5:5" s="37" customFormat="1" ht="18.75" x14ac:dyDescent="0.25">
      <c r="E213" s="88"/>
    </row>
    <row r="214" spans="5:5" s="37" customFormat="1" ht="18.75" x14ac:dyDescent="0.25">
      <c r="E214" s="88"/>
    </row>
    <row r="215" spans="5:5" s="37" customFormat="1" ht="18.75" x14ac:dyDescent="0.25">
      <c r="E215" s="88"/>
    </row>
    <row r="216" spans="5:5" s="37" customFormat="1" ht="18.75" x14ac:dyDescent="0.25">
      <c r="E216" s="88"/>
    </row>
    <row r="217" spans="5:5" s="37" customFormat="1" ht="18.75" x14ac:dyDescent="0.25">
      <c r="E217" s="88"/>
    </row>
    <row r="218" spans="5:5" s="37" customFormat="1" ht="18.75" x14ac:dyDescent="0.25">
      <c r="E218" s="88"/>
    </row>
    <row r="219" spans="5:5" s="37" customFormat="1" ht="18.75" x14ac:dyDescent="0.25">
      <c r="E219" s="88"/>
    </row>
    <row r="220" spans="5:5" s="37" customFormat="1" ht="18.75" x14ac:dyDescent="0.25">
      <c r="E220" s="88"/>
    </row>
    <row r="221" spans="5:5" s="37" customFormat="1" ht="18.75" x14ac:dyDescent="0.25">
      <c r="E221" s="88"/>
    </row>
    <row r="222" spans="5:5" s="37" customFormat="1" ht="18.75" x14ac:dyDescent="0.25">
      <c r="E222" s="88"/>
    </row>
    <row r="223" spans="5:5" s="37" customFormat="1" ht="18.75" x14ac:dyDescent="0.25">
      <c r="E223" s="88"/>
    </row>
    <row r="224" spans="5:5" s="37" customFormat="1" ht="18.75" x14ac:dyDescent="0.25">
      <c r="E224" s="88"/>
    </row>
    <row r="225" spans="1:5" s="37" customFormat="1" ht="18.75" x14ac:dyDescent="0.25">
      <c r="E225" s="88"/>
    </row>
    <row r="226" spans="1:5" s="37" customFormat="1" ht="18.75" x14ac:dyDescent="0.25">
      <c r="E226" s="88"/>
    </row>
    <row r="227" spans="1:5" s="37" customFormat="1" ht="18.75" x14ac:dyDescent="0.25">
      <c r="E227" s="88"/>
    </row>
    <row r="228" spans="1:5" s="37" customFormat="1" ht="18.75" x14ac:dyDescent="0.25">
      <c r="E228" s="88"/>
    </row>
    <row r="229" spans="1:5" s="37" customFormat="1" ht="18.75" x14ac:dyDescent="0.25">
      <c r="E229" s="88"/>
    </row>
    <row r="230" spans="1:5" s="37" customFormat="1" ht="18.75" x14ac:dyDescent="0.25">
      <c r="E230" s="88"/>
    </row>
    <row r="231" spans="1:5" s="37" customFormat="1" ht="18.75" x14ac:dyDescent="0.25">
      <c r="E231" s="88"/>
    </row>
    <row r="232" spans="1:5" s="37" customFormat="1" ht="18.75" x14ac:dyDescent="0.25">
      <c r="E232" s="88"/>
    </row>
    <row r="233" spans="1:5" s="37" customFormat="1" ht="18.75" x14ac:dyDescent="0.25">
      <c r="E233" s="88"/>
    </row>
    <row r="234" spans="1:5" s="37" customFormat="1" ht="18.75" x14ac:dyDescent="0.25">
      <c r="E234" s="88"/>
    </row>
    <row r="235" spans="1:5" s="37" customFormat="1" ht="18.75" x14ac:dyDescent="0.25">
      <c r="E235" s="88"/>
    </row>
    <row r="236" spans="1:5" s="37" customFormat="1" ht="18.75" x14ac:dyDescent="0.25">
      <c r="E236" s="88"/>
    </row>
    <row r="237" spans="1:5" s="37" customFormat="1" ht="18.75" x14ac:dyDescent="0.25">
      <c r="E237" s="88"/>
    </row>
    <row r="238" spans="1:5" s="37" customFormat="1" ht="18.75" x14ac:dyDescent="0.25">
      <c r="E238" s="88"/>
    </row>
    <row r="239" spans="1:5" s="37" customFormat="1" ht="18.75" x14ac:dyDescent="0.25">
      <c r="E239" s="88"/>
    </row>
    <row r="240" spans="1:5" ht="18.75" x14ac:dyDescent="0.25">
      <c r="A240" s="37"/>
      <c r="B240" s="37"/>
    </row>
  </sheetData>
  <mergeCells count="1">
    <mergeCell ref="T2:U2"/>
  </mergeCells>
  <phoneticPr fontId="12" type="noConversion"/>
  <printOptions horizontalCentered="1" verticalCentered="1"/>
  <pageMargins left="0.39370078740157483" right="0.39370078740157483" top="0.39370078740157483" bottom="0.39370078740157483" header="0.55118110236220474" footer="0.39370078740157483"/>
  <pageSetup paperSize="9" scale="48" orientation="landscape" r:id="rId1"/>
  <headerFooter alignWithMargins="0">
    <oddFooter>&amp;C&amp;"標楷體,標準"&amp;14 107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W201"/>
  <sheetViews>
    <sheetView showGridLines="0" zoomScale="70" workbookViewId="0">
      <selection activeCell="D14" sqref="D14"/>
    </sheetView>
  </sheetViews>
  <sheetFormatPr defaultColWidth="4.25" defaultRowHeight="16.5" x14ac:dyDescent="0.25"/>
  <cols>
    <col min="1" max="1" width="4.25" style="1" customWidth="1"/>
    <col min="2" max="2" width="15.5" style="1" customWidth="1"/>
    <col min="3" max="3" width="14.875" style="1" customWidth="1"/>
    <col min="4" max="4" width="17.375" style="1" customWidth="1"/>
    <col min="5" max="5" width="13.25" style="1" customWidth="1"/>
    <col min="6" max="6" width="15.625" style="1" customWidth="1"/>
    <col min="7" max="7" width="15" style="1" customWidth="1"/>
    <col min="8" max="8" width="29" style="1" customWidth="1"/>
    <col min="9" max="10" width="7.875" style="1" customWidth="1"/>
    <col min="11" max="13" width="9.875" style="1" customWidth="1"/>
    <col min="14" max="14" width="46.375" style="1" customWidth="1"/>
    <col min="15" max="16384" width="4.25" style="1"/>
  </cols>
  <sheetData>
    <row r="2" spans="2:23" ht="52.5" customHeight="1" x14ac:dyDescent="0.25">
      <c r="B2" s="40" t="s">
        <v>171</v>
      </c>
      <c r="C2" s="22"/>
      <c r="D2" s="2"/>
      <c r="E2" s="2"/>
      <c r="F2" s="2"/>
      <c r="G2" s="2"/>
      <c r="H2" s="2"/>
      <c r="I2" s="2"/>
      <c r="J2" s="2"/>
      <c r="K2" s="2"/>
      <c r="L2" s="2"/>
      <c r="M2" s="2"/>
      <c r="N2" s="2"/>
    </row>
    <row r="3" spans="2:23" ht="39.75" customHeight="1" thickBot="1" x14ac:dyDescent="0.3">
      <c r="B3" s="47" t="s">
        <v>172</v>
      </c>
      <c r="C3" s="47"/>
      <c r="D3" s="48"/>
      <c r="E3" s="48"/>
      <c r="F3" s="48"/>
      <c r="G3" s="48"/>
      <c r="H3" s="48"/>
      <c r="I3" s="48"/>
      <c r="J3" s="48"/>
      <c r="K3" s="48"/>
      <c r="L3" s="48"/>
      <c r="M3" s="48"/>
      <c r="N3" s="48"/>
    </row>
    <row r="4" spans="2:23" s="23" customFormat="1" ht="28.5" customHeight="1" x14ac:dyDescent="0.25">
      <c r="B4" s="49" t="s">
        <v>25</v>
      </c>
      <c r="C4" s="254" t="s">
        <v>85</v>
      </c>
      <c r="D4" s="50" t="s">
        <v>26</v>
      </c>
      <c r="E4" s="50" t="s">
        <v>27</v>
      </c>
      <c r="F4" s="50" t="s">
        <v>28</v>
      </c>
      <c r="G4" s="50" t="s">
        <v>29</v>
      </c>
      <c r="H4" s="50" t="s">
        <v>30</v>
      </c>
      <c r="I4" s="51" t="s">
        <v>31</v>
      </c>
      <c r="J4" s="52"/>
      <c r="K4" s="51" t="s">
        <v>32</v>
      </c>
      <c r="L4" s="51"/>
      <c r="M4" s="52"/>
      <c r="N4" s="252" t="s">
        <v>84</v>
      </c>
    </row>
    <row r="5" spans="2:23" s="23" customFormat="1" ht="28.5" customHeight="1" thickBot="1" x14ac:dyDescent="0.3">
      <c r="B5" s="53" t="s">
        <v>33</v>
      </c>
      <c r="C5" s="255"/>
      <c r="D5" s="234" t="s">
        <v>34</v>
      </c>
      <c r="E5" s="35" t="s">
        <v>35</v>
      </c>
      <c r="F5" s="36" t="s">
        <v>36</v>
      </c>
      <c r="G5" s="36" t="s">
        <v>82</v>
      </c>
      <c r="H5" s="36" t="s">
        <v>37</v>
      </c>
      <c r="I5" s="35" t="s">
        <v>38</v>
      </c>
      <c r="J5" s="35" t="s">
        <v>39</v>
      </c>
      <c r="K5" s="35" t="s">
        <v>40</v>
      </c>
      <c r="L5" s="35" t="s">
        <v>41</v>
      </c>
      <c r="M5" s="35" t="s">
        <v>42</v>
      </c>
      <c r="N5" s="253"/>
    </row>
    <row r="6" spans="2:23" s="16" customFormat="1" ht="33.75" customHeight="1" thickTop="1" x14ac:dyDescent="0.25">
      <c r="B6" s="54" t="s">
        <v>168</v>
      </c>
      <c r="C6" s="235"/>
      <c r="D6" s="66" t="s">
        <v>158</v>
      </c>
      <c r="E6" s="62" t="str">
        <f>水體分類!J13</f>
        <v>丁</v>
      </c>
      <c r="F6" s="67" t="s">
        <v>61</v>
      </c>
      <c r="G6" s="67" t="s">
        <v>61</v>
      </c>
      <c r="H6" s="81" t="s">
        <v>187</v>
      </c>
      <c r="I6" s="82" t="s">
        <v>177</v>
      </c>
      <c r="J6" s="82" t="s">
        <v>178</v>
      </c>
      <c r="K6" s="83" t="s">
        <v>83</v>
      </c>
      <c r="L6" s="21"/>
      <c r="M6" s="21"/>
      <c r="N6" s="84" t="s">
        <v>176</v>
      </c>
    </row>
    <row r="7" spans="2:23" s="3" customFormat="1" ht="33.75" customHeight="1" x14ac:dyDescent="0.25">
      <c r="B7" s="54" t="s">
        <v>168</v>
      </c>
      <c r="C7" s="236"/>
      <c r="D7" s="220" t="s">
        <v>159</v>
      </c>
      <c r="E7" s="62" t="str">
        <f>水體分類!J14</f>
        <v>丁</v>
      </c>
      <c r="F7" s="62" t="s">
        <v>61</v>
      </c>
      <c r="G7" s="62" t="s">
        <v>61</v>
      </c>
      <c r="H7" s="81" t="s">
        <v>188</v>
      </c>
      <c r="I7" s="82" t="s">
        <v>179</v>
      </c>
      <c r="J7" s="82" t="s">
        <v>180</v>
      </c>
      <c r="K7" s="83" t="s">
        <v>83</v>
      </c>
      <c r="L7" s="4"/>
      <c r="M7" s="4"/>
      <c r="N7" s="84" t="s">
        <v>176</v>
      </c>
    </row>
    <row r="8" spans="2:23" s="3" customFormat="1" ht="44.25" customHeight="1" x14ac:dyDescent="0.25">
      <c r="B8" s="54" t="s">
        <v>169</v>
      </c>
      <c r="C8" s="236"/>
      <c r="D8" s="220" t="s">
        <v>165</v>
      </c>
      <c r="E8" s="62" t="str">
        <f>水體分類!J15</f>
        <v>丙</v>
      </c>
      <c r="F8" s="62" t="s">
        <v>61</v>
      </c>
      <c r="G8" s="62" t="s">
        <v>61</v>
      </c>
      <c r="H8" s="81" t="s">
        <v>189</v>
      </c>
      <c r="I8" s="82" t="s">
        <v>181</v>
      </c>
      <c r="J8" s="82" t="s">
        <v>182</v>
      </c>
      <c r="K8" s="83" t="s">
        <v>83</v>
      </c>
      <c r="L8" s="4"/>
      <c r="M8" s="4"/>
      <c r="N8" s="84" t="s">
        <v>176</v>
      </c>
    </row>
    <row r="9" spans="2:23" s="3" customFormat="1" ht="61.5" customHeight="1" x14ac:dyDescent="0.25">
      <c r="B9" s="54" t="s">
        <v>62</v>
      </c>
      <c r="C9" s="236" t="s">
        <v>62</v>
      </c>
      <c r="D9" s="221" t="s">
        <v>174</v>
      </c>
      <c r="E9" s="62" t="str">
        <f>水體分類!J16</f>
        <v>丁</v>
      </c>
      <c r="F9" s="62" t="s">
        <v>61</v>
      </c>
      <c r="G9" s="62" t="s">
        <v>61</v>
      </c>
      <c r="H9" s="81" t="s">
        <v>190</v>
      </c>
      <c r="I9" s="82" t="s">
        <v>183</v>
      </c>
      <c r="J9" s="82" t="s">
        <v>184</v>
      </c>
      <c r="K9" s="83"/>
      <c r="L9" s="4"/>
      <c r="M9" s="83" t="s">
        <v>83</v>
      </c>
      <c r="N9" s="84" t="s">
        <v>176</v>
      </c>
    </row>
    <row r="10" spans="2:23" s="3" customFormat="1" ht="66.75" customHeight="1" x14ac:dyDescent="0.25">
      <c r="B10" s="233" t="s">
        <v>62</v>
      </c>
      <c r="C10" s="236" t="s">
        <v>62</v>
      </c>
      <c r="D10" s="221" t="s">
        <v>175</v>
      </c>
      <c r="E10" s="62" t="str">
        <f>水體分類!J17</f>
        <v>丙</v>
      </c>
      <c r="F10" s="62" t="s">
        <v>61</v>
      </c>
      <c r="G10" s="62" t="s">
        <v>61</v>
      </c>
      <c r="H10" s="81" t="s">
        <v>191</v>
      </c>
      <c r="I10" s="82" t="s">
        <v>185</v>
      </c>
      <c r="J10" s="82" t="s">
        <v>186</v>
      </c>
      <c r="K10" s="83"/>
      <c r="L10" s="4"/>
      <c r="M10" s="83" t="s">
        <v>83</v>
      </c>
      <c r="N10" s="84" t="s">
        <v>176</v>
      </c>
      <c r="Q10" s="25"/>
    </row>
    <row r="11" spans="2:23" s="3" customFormat="1" ht="66.75" customHeight="1" x14ac:dyDescent="0.25">
      <c r="B11" s="224" t="s">
        <v>169</v>
      </c>
      <c r="C11" s="62"/>
      <c r="D11" s="219" t="s">
        <v>201</v>
      </c>
      <c r="E11" s="62" t="str">
        <f>水體分類!J18</f>
        <v>丁</v>
      </c>
      <c r="F11" s="62"/>
      <c r="G11" s="62"/>
      <c r="H11" s="81"/>
      <c r="I11" s="82"/>
      <c r="J11" s="82"/>
      <c r="K11" s="83"/>
      <c r="L11" s="4"/>
      <c r="M11" s="83"/>
      <c r="N11" s="84" t="s">
        <v>176</v>
      </c>
      <c r="Q11" s="25"/>
    </row>
    <row r="12" spans="2:23" s="3" customFormat="1" ht="66.75" customHeight="1" x14ac:dyDescent="0.25">
      <c r="B12" s="243" t="s">
        <v>169</v>
      </c>
      <c r="C12" s="62"/>
      <c r="D12" s="219" t="s">
        <v>202</v>
      </c>
      <c r="E12" s="62" t="str">
        <f>水體分類!J19</f>
        <v>丁</v>
      </c>
      <c r="F12" s="62"/>
      <c r="G12" s="62"/>
      <c r="H12" s="81"/>
      <c r="I12" s="82"/>
      <c r="J12" s="82"/>
      <c r="K12" s="83"/>
      <c r="L12" s="4"/>
      <c r="M12" s="83"/>
      <c r="N12" s="84" t="s">
        <v>176</v>
      </c>
      <c r="Q12" s="25"/>
    </row>
    <row r="13" spans="2:23" s="3" customFormat="1" ht="66.75" customHeight="1" x14ac:dyDescent="0.25">
      <c r="B13" s="224"/>
      <c r="C13" s="223"/>
      <c r="D13" s="221"/>
      <c r="E13" s="209"/>
      <c r="F13" s="209"/>
      <c r="G13" s="209"/>
      <c r="H13" s="81"/>
      <c r="I13" s="82"/>
      <c r="J13" s="82"/>
      <c r="K13" s="222"/>
      <c r="L13" s="220"/>
      <c r="M13" s="222"/>
      <c r="N13" s="84"/>
      <c r="Q13" s="25"/>
    </row>
    <row r="14" spans="2:23" s="3" customFormat="1" ht="66.75" customHeight="1" x14ac:dyDescent="0.25">
      <c r="B14" s="224"/>
      <c r="C14" s="223"/>
      <c r="D14" s="221"/>
      <c r="E14" s="209"/>
      <c r="F14" s="209"/>
      <c r="G14" s="209"/>
      <c r="H14" s="81"/>
      <c r="I14" s="82"/>
      <c r="J14" s="82"/>
      <c r="K14" s="222"/>
      <c r="L14" s="220"/>
      <c r="M14" s="222"/>
      <c r="N14" s="84"/>
      <c r="Q14" s="25"/>
    </row>
    <row r="15" spans="2:23" s="12" customFormat="1" ht="22.5" customHeight="1" x14ac:dyDescent="0.3">
      <c r="B15" s="45" t="s">
        <v>45</v>
      </c>
      <c r="C15" s="13"/>
      <c r="D15" s="44" t="s">
        <v>53</v>
      </c>
      <c r="E15" s="20"/>
      <c r="F15"/>
      <c r="G15" s="44" t="s">
        <v>54</v>
      </c>
      <c r="H15" s="13"/>
      <c r="I15" s="20"/>
      <c r="J15" s="44" t="s">
        <v>47</v>
      </c>
      <c r="K15" s="20"/>
      <c r="L15" s="24"/>
      <c r="M15" s="20"/>
      <c r="N15" s="46" t="s">
        <v>192</v>
      </c>
      <c r="O15" s="15"/>
      <c r="Q15" s="14"/>
      <c r="U15" s="14"/>
      <c r="W15" s="14"/>
    </row>
    <row r="16" spans="2:23" s="16" customFormat="1" ht="22.5" customHeight="1" x14ac:dyDescent="0.3">
      <c r="B16" s="17"/>
      <c r="C16" s="17"/>
      <c r="D16" s="18"/>
      <c r="E16" s="18"/>
      <c r="F16" s="18"/>
      <c r="G16" s="18"/>
      <c r="H16" s="18"/>
      <c r="I16" s="18"/>
      <c r="J16" s="18"/>
      <c r="K16" s="18"/>
      <c r="L16" s="18"/>
      <c r="M16" s="18"/>
      <c r="N16" s="18"/>
      <c r="O16" s="19"/>
      <c r="P16" s="14"/>
      <c r="Q16" s="14"/>
      <c r="R16" s="14"/>
      <c r="S16" s="14"/>
      <c r="T16" s="14"/>
      <c r="U16" s="14"/>
    </row>
    <row r="17" s="3" customFormat="1" ht="19.5" x14ac:dyDescent="0.25"/>
    <row r="18" s="3" customFormat="1" ht="19.5" x14ac:dyDescent="0.25"/>
    <row r="19" s="3" customFormat="1" ht="19.5" x14ac:dyDescent="0.25"/>
    <row r="20" s="3" customFormat="1" ht="19.5" x14ac:dyDescent="0.25"/>
    <row r="21" s="3" customFormat="1" ht="19.5" x14ac:dyDescent="0.25"/>
    <row r="22" s="3" customFormat="1" ht="19.5" x14ac:dyDescent="0.25"/>
    <row r="23" s="3" customFormat="1" ht="19.5" x14ac:dyDescent="0.25"/>
    <row r="24" s="3" customFormat="1" ht="19.5" x14ac:dyDescent="0.25"/>
    <row r="25" s="3" customFormat="1" ht="19.5" x14ac:dyDescent="0.25"/>
    <row r="26" s="3" customFormat="1" ht="19.5" x14ac:dyDescent="0.25"/>
    <row r="27" s="3" customFormat="1" ht="19.5" x14ac:dyDescent="0.25"/>
    <row r="28" s="3" customFormat="1" ht="19.5" x14ac:dyDescent="0.25"/>
    <row r="29" s="3" customFormat="1" ht="19.5" x14ac:dyDescent="0.25"/>
    <row r="30" s="3" customFormat="1" ht="19.5" x14ac:dyDescent="0.25"/>
    <row r="31" s="3" customFormat="1" ht="19.5" x14ac:dyDescent="0.25"/>
    <row r="32" s="3" customFormat="1" ht="19.5" x14ac:dyDescent="0.25"/>
    <row r="33" s="3" customFormat="1" ht="19.5" x14ac:dyDescent="0.25"/>
    <row r="34" s="3" customFormat="1" ht="19.5" x14ac:dyDescent="0.25"/>
    <row r="35" s="3" customFormat="1" ht="19.5" x14ac:dyDescent="0.25"/>
    <row r="36" s="3" customFormat="1" ht="19.5" x14ac:dyDescent="0.25"/>
    <row r="37" s="3" customFormat="1" ht="19.5" x14ac:dyDescent="0.25"/>
    <row r="38" s="3" customFormat="1" ht="19.5" x14ac:dyDescent="0.25"/>
    <row r="39" s="3" customFormat="1" ht="19.5" x14ac:dyDescent="0.25"/>
    <row r="40" s="3" customFormat="1" ht="19.5" x14ac:dyDescent="0.25"/>
    <row r="41" s="3" customFormat="1" ht="19.5" x14ac:dyDescent="0.25"/>
    <row r="42" s="3" customFormat="1" ht="19.5" x14ac:dyDescent="0.25"/>
    <row r="43" s="3" customFormat="1" ht="19.5" x14ac:dyDescent="0.25"/>
    <row r="44" s="3" customFormat="1" ht="19.5" x14ac:dyDescent="0.25"/>
    <row r="45" s="3" customFormat="1" ht="19.5" x14ac:dyDescent="0.25"/>
    <row r="46" s="3" customFormat="1" ht="19.5" x14ac:dyDescent="0.25"/>
    <row r="47" s="3" customFormat="1" ht="19.5" x14ac:dyDescent="0.25"/>
    <row r="48" s="3" customFormat="1" ht="19.5" x14ac:dyDescent="0.25"/>
    <row r="49" s="3" customFormat="1" ht="19.5" x14ac:dyDescent="0.25"/>
    <row r="50" s="3" customFormat="1" ht="19.5" x14ac:dyDescent="0.25"/>
    <row r="51" s="3" customFormat="1" ht="19.5" x14ac:dyDescent="0.25"/>
    <row r="52" s="3" customFormat="1" ht="19.5" x14ac:dyDescent="0.25"/>
    <row r="53" s="3" customFormat="1" ht="19.5" x14ac:dyDescent="0.25"/>
    <row r="54" s="3" customFormat="1" ht="19.5" x14ac:dyDescent="0.25"/>
    <row r="55" s="3" customFormat="1" ht="19.5" x14ac:dyDescent="0.25"/>
    <row r="56" s="3" customFormat="1" ht="19.5" x14ac:dyDescent="0.25"/>
    <row r="57" s="3" customFormat="1" ht="19.5" x14ac:dyDescent="0.25"/>
    <row r="58" s="3" customFormat="1" ht="19.5" x14ac:dyDescent="0.25"/>
    <row r="59" s="3" customFormat="1" ht="19.5" x14ac:dyDescent="0.25"/>
    <row r="60" s="3" customFormat="1" ht="19.5" x14ac:dyDescent="0.25"/>
    <row r="61" s="3" customFormat="1" ht="19.5" x14ac:dyDescent="0.25"/>
    <row r="62" s="3" customFormat="1" ht="19.5" x14ac:dyDescent="0.25"/>
    <row r="63" s="3" customFormat="1" ht="19.5" x14ac:dyDescent="0.25"/>
    <row r="64" s="3" customFormat="1" ht="19.5" x14ac:dyDescent="0.25"/>
    <row r="65" s="3" customFormat="1" ht="19.5" x14ac:dyDescent="0.25"/>
    <row r="66" s="3" customFormat="1" ht="19.5" x14ac:dyDescent="0.25"/>
    <row r="67" s="3" customFormat="1" ht="19.5" x14ac:dyDescent="0.25"/>
    <row r="68" s="3" customFormat="1" ht="19.5" x14ac:dyDescent="0.25"/>
    <row r="69" s="3" customFormat="1" ht="19.5" x14ac:dyDescent="0.25"/>
    <row r="70" s="3" customFormat="1" ht="19.5" x14ac:dyDescent="0.25"/>
    <row r="71" s="3" customFormat="1" ht="19.5" x14ac:dyDescent="0.25"/>
    <row r="72" s="3" customFormat="1" ht="19.5" x14ac:dyDescent="0.25"/>
    <row r="73" s="3" customFormat="1" ht="19.5" x14ac:dyDescent="0.25"/>
    <row r="74" s="3" customFormat="1" ht="19.5" x14ac:dyDescent="0.25"/>
    <row r="75" s="3" customFormat="1" ht="19.5" x14ac:dyDescent="0.25"/>
    <row r="76" s="3" customFormat="1" ht="19.5" x14ac:dyDescent="0.25"/>
    <row r="77" s="3" customFormat="1" ht="19.5" x14ac:dyDescent="0.25"/>
    <row r="78" s="3" customFormat="1" ht="19.5" x14ac:dyDescent="0.25"/>
    <row r="79" s="3" customFormat="1" ht="19.5" x14ac:dyDescent="0.25"/>
    <row r="80" s="3" customFormat="1" ht="19.5" x14ac:dyDescent="0.25"/>
    <row r="81" s="3" customFormat="1" ht="19.5" x14ac:dyDescent="0.25"/>
    <row r="82" s="3" customFormat="1" ht="19.5" x14ac:dyDescent="0.25"/>
    <row r="83" s="3" customFormat="1" ht="19.5" x14ac:dyDescent="0.25"/>
    <row r="84" s="3" customFormat="1" ht="19.5" x14ac:dyDescent="0.25"/>
    <row r="85" s="3" customFormat="1" ht="19.5" x14ac:dyDescent="0.25"/>
    <row r="86" s="3" customFormat="1" ht="19.5" x14ac:dyDescent="0.25"/>
    <row r="87" s="3" customFormat="1" ht="19.5" x14ac:dyDescent="0.25"/>
    <row r="88" s="3" customFormat="1" ht="19.5" x14ac:dyDescent="0.25"/>
    <row r="89" s="3" customFormat="1" ht="19.5" x14ac:dyDescent="0.25"/>
    <row r="90" s="3" customFormat="1" ht="19.5" x14ac:dyDescent="0.25"/>
    <row r="91" s="3" customFormat="1" ht="19.5" x14ac:dyDescent="0.25"/>
    <row r="92" s="3" customFormat="1" ht="19.5" x14ac:dyDescent="0.25"/>
    <row r="93" s="3" customFormat="1" ht="19.5" x14ac:dyDescent="0.25"/>
    <row r="94" s="3" customFormat="1" ht="19.5" x14ac:dyDescent="0.25"/>
    <row r="95" s="3" customFormat="1" ht="19.5" x14ac:dyDescent="0.25"/>
    <row r="96" s="3" customFormat="1" ht="19.5" x14ac:dyDescent="0.25"/>
    <row r="97" s="3" customFormat="1" ht="19.5" x14ac:dyDescent="0.25"/>
    <row r="98" s="3" customFormat="1" ht="19.5" x14ac:dyDescent="0.25"/>
    <row r="99" s="3" customFormat="1" ht="19.5" x14ac:dyDescent="0.25"/>
    <row r="100" s="3" customFormat="1" ht="19.5" x14ac:dyDescent="0.25"/>
    <row r="101" s="3" customFormat="1" ht="19.5" x14ac:dyDescent="0.25"/>
    <row r="102" s="3" customFormat="1" ht="19.5" x14ac:dyDescent="0.25"/>
    <row r="103" s="3" customFormat="1" ht="19.5" x14ac:dyDescent="0.25"/>
    <row r="104" s="3" customFormat="1" ht="19.5" x14ac:dyDescent="0.25"/>
    <row r="105" s="3" customFormat="1" ht="19.5" x14ac:dyDescent="0.25"/>
    <row r="106" s="3" customFormat="1" ht="19.5" x14ac:dyDescent="0.25"/>
    <row r="107" s="3" customFormat="1" ht="19.5" x14ac:dyDescent="0.25"/>
    <row r="108" s="3" customFormat="1" ht="19.5" x14ac:dyDescent="0.25"/>
    <row r="109" s="3" customFormat="1" ht="19.5" x14ac:dyDescent="0.25"/>
    <row r="110" s="3" customFormat="1" ht="19.5" x14ac:dyDescent="0.25"/>
    <row r="111" s="3" customFormat="1" ht="19.5" x14ac:dyDescent="0.25"/>
    <row r="112" s="3" customFormat="1" ht="19.5" x14ac:dyDescent="0.25"/>
    <row r="113" s="3" customFormat="1" ht="19.5" x14ac:dyDescent="0.25"/>
    <row r="114" s="3" customFormat="1" ht="19.5" x14ac:dyDescent="0.25"/>
    <row r="115" s="3" customFormat="1" ht="19.5" x14ac:dyDescent="0.25"/>
    <row r="116" s="3" customFormat="1" ht="19.5" x14ac:dyDescent="0.25"/>
    <row r="117" s="3" customFormat="1" ht="19.5" x14ac:dyDescent="0.25"/>
    <row r="118" s="3" customFormat="1" ht="19.5" x14ac:dyDescent="0.25"/>
    <row r="119" s="3" customFormat="1" ht="19.5" x14ac:dyDescent="0.25"/>
    <row r="120" s="3" customFormat="1" ht="19.5" x14ac:dyDescent="0.25"/>
    <row r="121" s="3" customFormat="1" ht="19.5" x14ac:dyDescent="0.25"/>
    <row r="122" s="3" customFormat="1" ht="19.5" x14ac:dyDescent="0.25"/>
    <row r="123" s="3" customFormat="1" ht="19.5" x14ac:dyDescent="0.25"/>
    <row r="124" s="3" customFormat="1" ht="19.5" x14ac:dyDescent="0.25"/>
    <row r="125" s="3" customFormat="1" ht="19.5" x14ac:dyDescent="0.25"/>
    <row r="126" s="3" customFormat="1" ht="19.5" x14ac:dyDescent="0.25"/>
    <row r="127" s="3" customFormat="1" ht="19.5" x14ac:dyDescent="0.25"/>
    <row r="128" s="3" customFormat="1" ht="19.5" x14ac:dyDescent="0.25"/>
    <row r="129" s="3" customFormat="1" ht="19.5" x14ac:dyDescent="0.25"/>
    <row r="130" s="3" customFormat="1" ht="19.5" x14ac:dyDescent="0.25"/>
    <row r="131" s="3" customFormat="1" ht="19.5" x14ac:dyDescent="0.25"/>
    <row r="132" s="3" customFormat="1" ht="19.5" x14ac:dyDescent="0.25"/>
    <row r="133" s="3" customFormat="1" ht="19.5" x14ac:dyDescent="0.25"/>
    <row r="134" s="3" customFormat="1" ht="19.5" x14ac:dyDescent="0.25"/>
    <row r="135" s="3" customFormat="1" ht="19.5" x14ac:dyDescent="0.25"/>
    <row r="136" s="3" customFormat="1" ht="19.5" x14ac:dyDescent="0.25"/>
    <row r="137" s="3" customFormat="1" ht="19.5" x14ac:dyDescent="0.25"/>
    <row r="138" s="3" customFormat="1" ht="19.5" x14ac:dyDescent="0.25"/>
    <row r="139" s="3" customFormat="1" ht="19.5" x14ac:dyDescent="0.25"/>
    <row r="140" s="3" customFormat="1" ht="19.5" x14ac:dyDescent="0.25"/>
    <row r="141" s="3" customFormat="1" ht="19.5" x14ac:dyDescent="0.25"/>
    <row r="142" s="3" customFormat="1" ht="19.5" x14ac:dyDescent="0.25"/>
    <row r="143" s="3" customFormat="1" ht="19.5" x14ac:dyDescent="0.25"/>
    <row r="144" s="3" customFormat="1" ht="19.5" x14ac:dyDescent="0.25"/>
    <row r="145" s="3" customFormat="1" ht="19.5" x14ac:dyDescent="0.25"/>
    <row r="146" s="3" customFormat="1" ht="19.5" x14ac:dyDescent="0.25"/>
    <row r="147" s="3" customFormat="1" ht="19.5" x14ac:dyDescent="0.25"/>
    <row r="148" s="3" customFormat="1" ht="19.5" x14ac:dyDescent="0.25"/>
    <row r="149" s="3" customFormat="1" ht="19.5" x14ac:dyDescent="0.25"/>
    <row r="150" s="3" customFormat="1" ht="19.5" x14ac:dyDescent="0.25"/>
    <row r="151" s="3" customFormat="1" ht="19.5" x14ac:dyDescent="0.25"/>
    <row r="152" s="3" customFormat="1" ht="19.5" x14ac:dyDescent="0.25"/>
    <row r="153" s="3" customFormat="1" ht="19.5" x14ac:dyDescent="0.25"/>
    <row r="154" s="3" customFormat="1" ht="19.5" x14ac:dyDescent="0.25"/>
    <row r="155" s="3" customFormat="1" ht="19.5" x14ac:dyDescent="0.25"/>
    <row r="156" s="3" customFormat="1" ht="19.5" x14ac:dyDescent="0.25"/>
    <row r="157" s="3" customFormat="1" ht="19.5" x14ac:dyDescent="0.25"/>
    <row r="158" s="3" customFormat="1" ht="19.5" x14ac:dyDescent="0.25"/>
    <row r="159" s="3" customFormat="1" ht="19.5" x14ac:dyDescent="0.25"/>
    <row r="160" s="3" customFormat="1" ht="19.5" x14ac:dyDescent="0.25"/>
    <row r="161" s="3" customFormat="1" ht="19.5" x14ac:dyDescent="0.25"/>
    <row r="162" s="3" customFormat="1" ht="19.5" x14ac:dyDescent="0.25"/>
    <row r="163" s="3" customFormat="1" ht="19.5" x14ac:dyDescent="0.25"/>
    <row r="164" s="3" customFormat="1" ht="19.5" x14ac:dyDescent="0.25"/>
    <row r="165" s="3" customFormat="1" ht="19.5" x14ac:dyDescent="0.25"/>
    <row r="166" s="3" customFormat="1" ht="19.5" x14ac:dyDescent="0.25"/>
    <row r="167" s="3" customFormat="1" ht="19.5" x14ac:dyDescent="0.25"/>
    <row r="168" s="3" customFormat="1" ht="19.5" x14ac:dyDescent="0.25"/>
    <row r="169" s="3" customFormat="1" ht="19.5" x14ac:dyDescent="0.25"/>
    <row r="170" s="3" customFormat="1" ht="19.5" x14ac:dyDescent="0.25"/>
    <row r="171" s="3" customFormat="1" ht="19.5" x14ac:dyDescent="0.25"/>
    <row r="172" s="3" customFormat="1" ht="19.5" x14ac:dyDescent="0.25"/>
    <row r="173" s="3" customFormat="1" ht="19.5" x14ac:dyDescent="0.25"/>
    <row r="174" s="3" customFormat="1" ht="19.5" x14ac:dyDescent="0.25"/>
    <row r="175" s="3" customFormat="1" ht="19.5" x14ac:dyDescent="0.25"/>
    <row r="176" s="3" customFormat="1" ht="19.5" x14ac:dyDescent="0.25"/>
    <row r="177" s="3" customFormat="1" ht="19.5" x14ac:dyDescent="0.25"/>
    <row r="178" s="3" customFormat="1" ht="19.5" x14ac:dyDescent="0.25"/>
    <row r="179" s="3" customFormat="1" ht="19.5" x14ac:dyDescent="0.25"/>
    <row r="180" s="3" customFormat="1" ht="19.5" x14ac:dyDescent="0.25"/>
    <row r="181" s="3" customFormat="1" ht="19.5" x14ac:dyDescent="0.25"/>
    <row r="182" s="3" customFormat="1" ht="19.5" x14ac:dyDescent="0.25"/>
    <row r="183" s="3" customFormat="1" ht="19.5" x14ac:dyDescent="0.25"/>
    <row r="184" s="3" customFormat="1" ht="19.5" x14ac:dyDescent="0.25"/>
    <row r="185" s="3" customFormat="1" ht="19.5" x14ac:dyDescent="0.25"/>
    <row r="186" s="3" customFormat="1" ht="19.5" x14ac:dyDescent="0.25"/>
    <row r="187" s="3" customFormat="1" ht="19.5" x14ac:dyDescent="0.25"/>
    <row r="188" s="3" customFormat="1" ht="19.5" x14ac:dyDescent="0.25"/>
    <row r="189" s="3" customFormat="1" ht="19.5" x14ac:dyDescent="0.25"/>
    <row r="190" s="3" customFormat="1" ht="19.5" x14ac:dyDescent="0.25"/>
    <row r="191" s="3" customFormat="1" ht="19.5" x14ac:dyDescent="0.25"/>
    <row r="192" s="3" customFormat="1" ht="19.5" x14ac:dyDescent="0.25"/>
    <row r="193" s="3" customFormat="1" ht="19.5" x14ac:dyDescent="0.25"/>
    <row r="194" s="3" customFormat="1" ht="19.5" x14ac:dyDescent="0.25"/>
    <row r="195" s="3" customFormat="1" ht="19.5" x14ac:dyDescent="0.25"/>
    <row r="196" s="3" customFormat="1" ht="19.5" x14ac:dyDescent="0.25"/>
    <row r="197" s="3" customFormat="1" ht="19.5" x14ac:dyDescent="0.25"/>
    <row r="198" s="3" customFormat="1" ht="19.5" x14ac:dyDescent="0.25"/>
    <row r="199" s="3" customFormat="1" ht="19.5" x14ac:dyDescent="0.25"/>
    <row r="200" s="3" customFormat="1" ht="19.5" x14ac:dyDescent="0.25"/>
    <row r="201" s="3" customFormat="1" ht="19.5" x14ac:dyDescent="0.25"/>
  </sheetData>
  <mergeCells count="2">
    <mergeCell ref="N4:N5"/>
    <mergeCell ref="C4:C5"/>
  </mergeCells>
  <phoneticPr fontId="12" type="noConversion"/>
  <printOptions horizontalCentered="1" verticalCentered="1"/>
  <pageMargins left="0.39370078740157483" right="0.39370078740157483" top="0.39370078740157483" bottom="0.39370078740157483" header="0.70866141732283472" footer="0.27559055118110237"/>
  <pageSetup paperSize="8" scale="80" orientation="landscape" r:id="rId1"/>
  <headerFooter alignWithMargins="0">
    <oddFooter>&amp;C&amp;"標楷體,標準"&amp;14 108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H18" sqref="H18"/>
    </sheetView>
  </sheetViews>
  <sheetFormatPr defaultRowHeight="16.5" x14ac:dyDescent="0.25"/>
  <cols>
    <col min="1" max="1" width="16.5" customWidth="1"/>
    <col min="2" max="5" width="12.125" customWidth="1"/>
    <col min="6" max="6" width="10.5" customWidth="1"/>
    <col min="7" max="7" width="12.75" customWidth="1"/>
    <col min="8" max="8" width="11.875" customWidth="1"/>
    <col min="9" max="9" width="13" customWidth="1"/>
    <col min="10" max="10" width="10.375" customWidth="1"/>
  </cols>
  <sheetData>
    <row r="1" spans="1:10" ht="21.75" thickBot="1" x14ac:dyDescent="0.35">
      <c r="A1" s="68" t="s">
        <v>63</v>
      </c>
      <c r="B1" s="69"/>
      <c r="C1" s="69"/>
      <c r="D1" s="69"/>
      <c r="E1" s="69"/>
      <c r="F1" s="69"/>
      <c r="G1" s="69"/>
    </row>
    <row r="2" spans="1:10" ht="15" customHeight="1" x14ac:dyDescent="0.25">
      <c r="A2" s="71" t="s">
        <v>64</v>
      </c>
      <c r="B2" s="72" t="s">
        <v>65</v>
      </c>
      <c r="C2" s="72" t="s">
        <v>66</v>
      </c>
      <c r="D2" s="72" t="s">
        <v>67</v>
      </c>
      <c r="E2" s="72" t="s">
        <v>68</v>
      </c>
      <c r="F2" s="73" t="s">
        <v>69</v>
      </c>
      <c r="G2" s="74" t="s">
        <v>70</v>
      </c>
    </row>
    <row r="3" spans="1:10" ht="15" customHeight="1" x14ac:dyDescent="0.25">
      <c r="A3" s="213" t="s">
        <v>170</v>
      </c>
      <c r="B3" s="70">
        <f>IF('1'!L11="ND",10,IF('1'!L11&gt;=6.5,1,IF('1'!L11&gt;=4.6,3,IF('1'!L11&gt;=2,6,IF('1'!L11&lt;2,10)))))</f>
        <v>1</v>
      </c>
      <c r="C3" s="70">
        <f>IF('1'!O11="ND",1,IF('1'!O11&lt;=3,1,IF('1'!O11&lt;=4.9,3,IF('1'!O11&lt;=15,6,IF('1'!O11&gt;15,10)))))</f>
        <v>3</v>
      </c>
      <c r="D3" s="70">
        <f>IF('1'!Q11="ND",1,IF('1'!Q11&lt;=20,1,IF('1'!Q11&lt;=49,3,IF('1'!Q11&lt;=100,6,IF('1'!Q11&gt;100,10)))))</f>
        <v>1</v>
      </c>
      <c r="E3" s="70">
        <f>IF([1]續完!N11="ND",1,IF([1]續完!N11&lt;=0.5,1,IF([1]續完!N11&lt;=0.99,3,IF([1]續完!N11&lt;=3,6,IF([1]續完!N11&gt;3,10)))))</f>
        <v>1</v>
      </c>
      <c r="F3" s="158">
        <f t="shared" ref="F3:F9" si="0">AVERAGE(B3:E3)</f>
        <v>1.5</v>
      </c>
      <c r="G3" s="75" t="str">
        <f t="shared" ref="G3:G9" si="1">IF(F3&gt;6,"嚴重污染",IF(F3&gt;3,"中度污染",IF(F3&gt;=2,"輕度污染",IF(F3&lt;2,"未(稍)受污染"))))</f>
        <v>未(稍)受污染</v>
      </c>
    </row>
    <row r="4" spans="1:10" ht="15" customHeight="1" x14ac:dyDescent="0.25">
      <c r="A4" s="213" t="s">
        <v>160</v>
      </c>
      <c r="B4" s="70">
        <f>IF('1'!L12="ND",10,IF('1'!L12&gt;=6.5,1,IF('1'!L12&gt;=4.6,3,IF('1'!L12&gt;=2,6,IF('1'!L12&lt;2,10)))))</f>
        <v>3</v>
      </c>
      <c r="C4" s="70">
        <f>IF('1'!O12="ND",1,IF('1'!O12&lt;=3,1,IF('1'!O12&lt;=4.9,3,IF('1'!O12&lt;=15,6,IF('1'!O12&gt;15,10)))))</f>
        <v>3</v>
      </c>
      <c r="D4" s="70">
        <f>IF('1'!Q12="ND",1,IF('1'!Q12&lt;=20,1,IF('1'!Q12&lt;=49,3,IF('1'!Q12&lt;=100,6,IF('1'!Q12&gt;100,10)))))</f>
        <v>1</v>
      </c>
      <c r="E4" s="70">
        <f>IF(續完!N12="ND",1,IF(續完!N12&lt;=0.5,1,IF(續完!N12&lt;=0.99,3,IF(續完!N12&lt;=3,6,IF(續完!N12&gt;3,10)))))</f>
        <v>1</v>
      </c>
      <c r="F4" s="158">
        <f t="shared" si="0"/>
        <v>2</v>
      </c>
      <c r="G4" s="75" t="str">
        <f t="shared" si="1"/>
        <v>輕度污染</v>
      </c>
    </row>
    <row r="5" spans="1:10" ht="15" customHeight="1" x14ac:dyDescent="0.25">
      <c r="A5" s="213" t="s">
        <v>161</v>
      </c>
      <c r="B5" s="70">
        <f>IF('1'!L13="ND",10,IF('1'!L13&gt;=6.5,1,IF('1'!L13&gt;=4.6,3,IF('1'!L13&gt;=2,6,IF('1'!L13&lt;2,10)))))</f>
        <v>3</v>
      </c>
      <c r="C5" s="70">
        <f>IF('1'!O13="ND",1,IF('1'!O13&lt;=3,1,IF('1'!O13&lt;=4.9,3,IF('1'!O13&lt;=15,6,IF('1'!O13&gt;15,10)))))</f>
        <v>3</v>
      </c>
      <c r="D5" s="70">
        <f>IF('1'!Q13="ND",1,IF('1'!Q13&lt;=20,1,IF('1'!Q13&lt;=49,3,IF('1'!Q13&lt;=100,6,IF('1'!Q13&gt;100,10)))))</f>
        <v>1</v>
      </c>
      <c r="E5" s="70">
        <f>IF(續完!N13="ND",1,IF(續完!N13&lt;=0.5,1,IF(續完!N13&lt;=0.99,3,IF(續完!N13&lt;=3,6,IF(續完!N13&gt;3,10)))))</f>
        <v>1</v>
      </c>
      <c r="F5" s="158">
        <f t="shared" si="0"/>
        <v>2</v>
      </c>
      <c r="G5" s="75" t="str">
        <f t="shared" si="1"/>
        <v>輕度污染</v>
      </c>
      <c r="H5" s="159"/>
      <c r="I5" s="159"/>
    </row>
    <row r="6" spans="1:10" ht="15" customHeight="1" x14ac:dyDescent="0.25">
      <c r="A6" s="214" t="s">
        <v>162</v>
      </c>
      <c r="B6" s="216">
        <f>IF('1'!L14="ND",10,IF('1'!L14&gt;=6.5,1,IF('1'!L14&gt;=4.6,3,IF('1'!L14&gt;=2,6,IF('1'!L14&lt;2,10)))))</f>
        <v>1</v>
      </c>
      <c r="C6" s="216">
        <f>IF('1'!O14="ND",1,IF('1'!O14&lt;=3,1,IF('1'!O14&lt;=4.9,3,IF('1'!O14&lt;=15,6,IF('1'!O14&gt;15,10)))))</f>
        <v>6</v>
      </c>
      <c r="D6" s="216">
        <f>IF('1'!Q14="ND",1,IF('[1]1'!Q14&lt;=20,1,IF('[1]1'!Q14&lt;=49,3,IF('[1]1'!Q14&lt;=100,6,IF('[1]1'!Q14&gt;100,10)))))</f>
        <v>1</v>
      </c>
      <c r="E6" s="216">
        <f>IF(續完!N14="ND",1,IF(續完!N14&lt;=0.5,1,IF(續完!N14&lt;=0.99,3,IF(續完!N14&lt;=3,6,IF(續完!N14&gt;3,10)))))</f>
        <v>1</v>
      </c>
      <c r="F6" s="217">
        <f t="shared" si="0"/>
        <v>2.25</v>
      </c>
      <c r="G6" s="75" t="str">
        <f t="shared" si="1"/>
        <v>輕度污染</v>
      </c>
    </row>
    <row r="7" spans="1:10" ht="15" customHeight="1" x14ac:dyDescent="0.25">
      <c r="A7" s="214" t="s">
        <v>163</v>
      </c>
      <c r="B7" s="216">
        <f>IF('1'!L15="ND",10,IF('1'!L15&gt;=6.5,1,IF('1'!L15&gt;=4.6,3,IF('1'!L15&gt;=2,6,IF('1'!L15&lt;2,10)))))</f>
        <v>1</v>
      </c>
      <c r="C7" s="216">
        <f>IF('1'!O15="ND",1,IF('1'!O15&lt;=3,1,IF('1'!O15&lt;=4.9,3,IF('1'!O15&lt;=15,6,IF('1'!O15&gt;15,10)))))</f>
        <v>3</v>
      </c>
      <c r="D7" s="216">
        <f>IF('1'!Q15="ND",1,IF('1'!Q15&lt;=20,1,IF('1'!Q15&lt;=49,3,IF('1'!Q15&lt;=100,6,IF('1'!Q15&gt;100,10)))))</f>
        <v>3</v>
      </c>
      <c r="E7" s="216">
        <f>IF(續完!N15="ND",1,IF(續完!N15&lt;=0.5,1,IF(續完!N15&lt;=0.99,3,IF(續完!N15&lt;=3,6,IF(續完!N15&gt;3,10)))))</f>
        <v>1</v>
      </c>
      <c r="F7" s="217">
        <f t="shared" si="0"/>
        <v>2</v>
      </c>
      <c r="G7" s="75" t="str">
        <f t="shared" si="1"/>
        <v>輕度污染</v>
      </c>
    </row>
    <row r="8" spans="1:10" ht="15" customHeight="1" x14ac:dyDescent="0.25">
      <c r="A8" s="214" t="s">
        <v>203</v>
      </c>
      <c r="B8" s="216">
        <f>IF('1'!L16="ND",10,IF('1'!L16&gt;=6.5,1,IF('1'!L16&gt;=4.6,3,IF('1'!L16&gt;=2,6,IF('1'!L16&lt;2,10)))))</f>
        <v>3</v>
      </c>
      <c r="C8" s="216">
        <f>IF('1'!O16="ND",1,IF('1'!O16&lt;=3,1,IF('1'!O16&lt;=4.9,3,IF('1'!O16&lt;=15,6,IF('1'!O16&gt;15,10)))))</f>
        <v>1</v>
      </c>
      <c r="D8" s="216">
        <f>IF('1'!Q16="ND",1,IF('1'!Q16&lt;=20,1,IF('1'!Q16&lt;=49,3,IF('1'!Q16&lt;=100,6,IF('1'!Q16&gt;100,10)))))</f>
        <v>1</v>
      </c>
      <c r="E8" s="216">
        <f>IF(續完!N16="ND",1,IF(續完!N16&lt;=0.5,1,IF(續完!N16&lt;=0.99,3,IF(續完!N16&lt;=3,6,IF(續完!N16&gt;3,10)))))</f>
        <v>1</v>
      </c>
      <c r="F8" s="217">
        <f t="shared" si="0"/>
        <v>1.5</v>
      </c>
      <c r="G8" s="75" t="str">
        <f t="shared" si="1"/>
        <v>未(稍)受污染</v>
      </c>
    </row>
    <row r="9" spans="1:10" ht="15" customHeight="1" x14ac:dyDescent="0.25">
      <c r="A9" s="214" t="s">
        <v>204</v>
      </c>
      <c r="B9" s="216">
        <f>IF('1'!L17="ND",10,IF('1'!L17&gt;=6.5,1,IF('1'!L17&gt;=4.6,3,IF('1'!L17&gt;=2,6,IF('1'!L17&lt;2,10)))))</f>
        <v>3</v>
      </c>
      <c r="C9" s="216">
        <f>IF('1'!O17="ND",1,IF('1'!O17&lt;=3,1,IF('1'!O17&lt;=4.9,3,IF('1'!O17&lt;=15,6,IF('1'!O17&gt;15,10)))))</f>
        <v>3</v>
      </c>
      <c r="D9" s="216">
        <f>IF('1'!Q17="ND",1,IF('1'!Q17&lt;=20,1,IF('1'!Q17&lt;=49,3,IF('1'!Q17&lt;=100,6,IF('1'!Q17&gt;100,10)))))</f>
        <v>1</v>
      </c>
      <c r="E9" s="216">
        <f>IF(續完!N17="ND",1,IF(續完!N17&lt;=0.5,1,IF(續完!N17&lt;=0.99,3,IF(續完!N17&lt;=3,6,IF(續完!N17&gt;3,10)))))</f>
        <v>1</v>
      </c>
      <c r="F9" s="217">
        <f t="shared" si="0"/>
        <v>2</v>
      </c>
      <c r="G9" s="75" t="str">
        <f t="shared" si="1"/>
        <v>輕度污染</v>
      </c>
    </row>
    <row r="11" spans="1:10" ht="21.75" thickBot="1" x14ac:dyDescent="0.35">
      <c r="A11" s="14" t="s">
        <v>71</v>
      </c>
      <c r="B11" s="69"/>
      <c r="C11" s="69"/>
      <c r="D11" s="69"/>
      <c r="E11" s="69"/>
      <c r="F11" s="69"/>
      <c r="G11" s="69"/>
      <c r="H11" s="69"/>
      <c r="I11" s="69"/>
      <c r="J11" s="69"/>
    </row>
    <row r="12" spans="1:10" ht="15" customHeight="1" x14ac:dyDescent="0.25">
      <c r="A12" s="76" t="s">
        <v>72</v>
      </c>
      <c r="B12" s="77" t="s">
        <v>73</v>
      </c>
      <c r="C12" s="72" t="s">
        <v>74</v>
      </c>
      <c r="D12" s="72" t="s">
        <v>75</v>
      </c>
      <c r="E12" s="72" t="s">
        <v>76</v>
      </c>
      <c r="F12" s="78" t="s">
        <v>77</v>
      </c>
      <c r="G12" s="72" t="s">
        <v>78</v>
      </c>
      <c r="H12" s="72" t="s">
        <v>79</v>
      </c>
      <c r="I12" s="78" t="s">
        <v>80</v>
      </c>
      <c r="J12" s="74" t="s">
        <v>81</v>
      </c>
    </row>
    <row r="13" spans="1:10" ht="15" customHeight="1" x14ac:dyDescent="0.25">
      <c r="A13" s="213" t="s">
        <v>158</v>
      </c>
      <c r="B13" s="70">
        <f>IF('1'!K11&lt;=8.5,IF('1'!K11&gt;=6.5,1,2),2)</f>
        <v>1</v>
      </c>
      <c r="C13" s="70">
        <f>IF('1'!L11="ND",6,IF('1'!L11&gt;=6.5,1,IF('1'!L11&gt;=5.5,2,IF('1'!L11&gt;=4.5,3,IF('1'!L11&gt;=3,4,IF('1'!L11&gt;=2,5,6))))))</f>
        <v>1</v>
      </c>
      <c r="D13" s="70">
        <f>IF('1'!O11="ND",1,IF('1'!O11&lt;=1,1,IF('1'!O11&lt;=2,2,IF('1'!O11&lt;=4,3,4))))</f>
        <v>4</v>
      </c>
      <c r="E13" s="70">
        <f>IF('1'!Q11="ND",1,IF('1'!Q11&lt;=25,1,IF('1'!Q11&lt;=40,3,IF('1'!Q11&lt;=100,4,5))))</f>
        <v>1</v>
      </c>
      <c r="F13" s="70">
        <f>IF(續完!L11="－","－",IF(續完!L11="ND",1,IF(續完!L11&lt;=50,1,IF(續完!L11&lt;=5000,2,IF(續完!L11&lt;=10000,3,4)))))</f>
        <v>2</v>
      </c>
      <c r="G13" s="70">
        <f>IF(續完!N11="ND",1,IF(續完!N11&lt;=0.1,1,IF(續完!N11&lt;=0.3,2,4)))</f>
        <v>2</v>
      </c>
      <c r="H13" s="70">
        <f>IF('1'!N11="－","－",IF('1'!N11="ND",1,IF('1'!N11&lt;=0.02,1,IF('1'!N11&lt;=0.05,2,3))))</f>
        <v>3</v>
      </c>
      <c r="I13" s="70">
        <f t="shared" ref="I13:I19" si="2">MAX(B13:H13)</f>
        <v>4</v>
      </c>
      <c r="J13" s="79" t="str">
        <f t="shared" ref="J13:J19" si="3">IF(I13=1,"甲",IF(I13=2,"乙",IF(I13=3,"丙",IF(I13=4,"丁",IF(I13=5,"戊","－")))))</f>
        <v>丁</v>
      </c>
    </row>
    <row r="14" spans="1:10" ht="15" customHeight="1" x14ac:dyDescent="0.25">
      <c r="A14" s="213" t="s">
        <v>160</v>
      </c>
      <c r="B14" s="70">
        <f>IF('1'!K12&lt;=8.5,IF('1'!K12&gt;=6.5,1,2),2)</f>
        <v>1</v>
      </c>
      <c r="C14" s="70">
        <f>IF('1'!L12="ND",6,IF('1'!L12&gt;=6.5,1,IF('1'!L12&gt;=5.5,2,IF('1'!L12&gt;=4.5,3,IF('1'!L12&gt;=3,4,IF('1'!L12&gt;=2,5,6))))))</f>
        <v>2</v>
      </c>
      <c r="D14" s="70">
        <f>IF('1'!O12="ND",1,IF('1'!O12&lt;=1,1,IF('1'!O12&lt;=2,2,IF('1'!O12&lt;=4,3,4))))</f>
        <v>4</v>
      </c>
      <c r="E14" s="70">
        <f>IF('1'!Q12="ND",1,IF('1'!Q12&lt;=25,1,IF('1'!Q12&lt;=40,3,IF('1'!Q12&lt;=100,4,5))))</f>
        <v>1</v>
      </c>
      <c r="F14" s="70">
        <f>IF(續完!L12="－","－",IF(續完!L12="ND",1,IF(續完!L12&lt;=50,1,IF(續完!L12&lt;=5000,2,IF(續完!L12&lt;=10000,3,4)))))</f>
        <v>2</v>
      </c>
      <c r="G14" s="70">
        <f>IF(續完!N12="ND",1,IF(續完!N12&lt;=0.1,1,IF(續完!N12&lt;=0.3,2,4)))</f>
        <v>2</v>
      </c>
      <c r="H14" s="70">
        <f>IF('1'!N12="－","－",IF('1'!N12="ND",1,IF('1'!N12&lt;=0.02,1,IF('1'!N12&lt;=0.05,2,3))))</f>
        <v>3</v>
      </c>
      <c r="I14" s="70">
        <f t="shared" si="2"/>
        <v>4</v>
      </c>
      <c r="J14" s="79" t="str">
        <f t="shared" si="3"/>
        <v>丁</v>
      </c>
    </row>
    <row r="15" spans="1:10" ht="15" customHeight="1" x14ac:dyDescent="0.25">
      <c r="A15" s="213" t="s">
        <v>173</v>
      </c>
      <c r="B15" s="70">
        <f>IF('1'!K13&lt;=8.5,IF('1'!K13&gt;=6.5,1,2),2)</f>
        <v>1</v>
      </c>
      <c r="C15" s="70">
        <f>IF('1'!L13="ND",6,IF('1'!L13&gt;=6.5,1,IF('1'!L13&gt;=5.5,2,IF('1'!L13&gt;=4.5,3,IF('1'!L13&gt;=3,4,IF('1'!L13&gt;=2,5,6))))))</f>
        <v>3</v>
      </c>
      <c r="D15" s="70">
        <f>IF('1'!O13="ND",1,IF('1'!O13&lt;=1,1,IF('1'!O13&lt;=2,2,IF('1'!O13&lt;=4,3,4))))</f>
        <v>3</v>
      </c>
      <c r="E15" s="70">
        <f>IF('1'!Q13="ND",1,IF('1'!Q13&lt;=25,1,IF('1'!Q13&lt;=40,3,IF('1'!Q13&lt;=100,4,5))))</f>
        <v>1</v>
      </c>
      <c r="F15" s="70">
        <f>IF(續完!L13="－","－",IF(續完!L13="ND",1,IF(續完!L13&lt;=50,1,IF(續完!L13&lt;=5000,2,IF(續完!L13&lt;=10000,3,4)))))</f>
        <v>2</v>
      </c>
      <c r="G15" s="70">
        <f>IF(續完!N13="ND",1,IF(續完!N13&lt;=0.1,1,IF(續完!N13&lt;=0.3,2,4)))</f>
        <v>2</v>
      </c>
      <c r="H15" s="70">
        <f>IF('1'!N13="－","－",IF('1'!N13="ND",1,IF('1'!N13&lt;=0.02,1,IF('1'!N13&lt;=0.05,2,3))))</f>
        <v>3</v>
      </c>
      <c r="I15" s="70">
        <f t="shared" si="2"/>
        <v>3</v>
      </c>
      <c r="J15" s="79" t="str">
        <f t="shared" si="3"/>
        <v>丙</v>
      </c>
    </row>
    <row r="16" spans="1:10" ht="15" customHeight="1" x14ac:dyDescent="0.25">
      <c r="A16" s="214" t="s">
        <v>162</v>
      </c>
      <c r="B16" s="70">
        <f>IF('1'!K14&lt;=8.5,IF('1'!K14&gt;=6.5,1,2),2)</f>
        <v>1</v>
      </c>
      <c r="C16" s="70">
        <f>IF('1'!L14="ND",6,IF('1'!L14&gt;=6.5,1,IF('1'!L14&gt;=5.5,2,IF('1'!L14&gt;=4.5,3,IF('1'!L14&gt;=3,4,IF('1'!L14&gt;=2,5,6))))))</f>
        <v>1</v>
      </c>
      <c r="D16" s="70">
        <f>IF('1'!O14="ND",1,IF('1'!O14&lt;=1,1,IF('1'!O14&lt;=2,2,IF('1'!O14&lt;=4,3,4))))</f>
        <v>4</v>
      </c>
      <c r="E16" s="70">
        <f>IF('1'!Q14="ND",1,IF('1'!Q14&lt;=25,1,IF('1'!Q14&lt;=40,3,IF('1'!Q14&lt;=100,4,5))))</f>
        <v>1</v>
      </c>
      <c r="F16" s="70">
        <f>IF(續完!L14="－","－",IF(續完!L14="ND",1,IF(續完!L14&lt;=50,1,IF(續完!L14&lt;=5000,2,IF(續完!L14&lt;=10000,3,4)))))</f>
        <v>2</v>
      </c>
      <c r="G16" s="70">
        <f>IF(續完!N14="ND",1,IF(續完!N14&lt;=0.1,1,IF(續完!N14&lt;=0.3,2,4)))</f>
        <v>2</v>
      </c>
      <c r="H16" s="70">
        <f>IF('1'!N14="－","－",IF('1'!N14="ND",1,IF('1'!N14&lt;=0.02,1,IF('1'!N14&lt;=0.05,2,3))))</f>
        <v>3</v>
      </c>
      <c r="I16" s="70">
        <f t="shared" si="2"/>
        <v>4</v>
      </c>
      <c r="J16" s="79" t="str">
        <f t="shared" si="3"/>
        <v>丁</v>
      </c>
    </row>
    <row r="17" spans="1:10" ht="15" customHeight="1" x14ac:dyDescent="0.25">
      <c r="A17" s="214" t="s">
        <v>163</v>
      </c>
      <c r="B17" s="70">
        <f>IF('1'!K15&lt;=8.5,IF('1'!K15&gt;=6.5,1,2),2)</f>
        <v>1</v>
      </c>
      <c r="C17" s="70">
        <f>IF('1'!L15="ND",6,IF('1'!L15&gt;=6.5,1,IF('1'!L15&gt;=5.5,2,IF('1'!L15&gt;=4.5,3,IF('1'!L15&gt;=3,4,IF('1'!L15&gt;=2,5,6))))))</f>
        <v>1</v>
      </c>
      <c r="D17" s="70">
        <f>IF('1'!O15="ND",1,IF('1'!O15&lt;=1,1,IF('1'!O15&lt;=2,2,IF('1'!O15&lt;=4,3,4))))</f>
        <v>3</v>
      </c>
      <c r="E17" s="70">
        <f>IF('1'!Q15="ND",1,IF('1'!Q15&lt;=25,1,IF('1'!Q15&lt;=40,3,IF('1'!Q15&lt;=100,4,5))))</f>
        <v>1</v>
      </c>
      <c r="F17" s="70">
        <f>IF(續完!L15="－","－",IF(續完!L15="ND",1,IF(續完!L15&lt;=50,1,IF(續完!L15&lt;=5000,2,IF(續完!L15&lt;=10000,3,4)))))</f>
        <v>2</v>
      </c>
      <c r="G17" s="70">
        <f>IF(續完!N15="ND",1,IF(續完!N15&lt;=0.1,1,IF(續完!N15&lt;=0.3,2,4)))</f>
        <v>1</v>
      </c>
      <c r="H17" s="70">
        <f>IF('1'!N15="－","－",IF('1'!N15="ND",1,IF('1'!N15&lt;=0.02,1,IF('1'!N15&lt;=0.05,2,3))))</f>
        <v>3</v>
      </c>
      <c r="I17" s="70">
        <f t="shared" si="2"/>
        <v>3</v>
      </c>
      <c r="J17" s="79" t="str">
        <f t="shared" si="3"/>
        <v>丙</v>
      </c>
    </row>
    <row r="18" spans="1:10" x14ac:dyDescent="0.25">
      <c r="A18" s="214" t="s">
        <v>203</v>
      </c>
      <c r="B18" s="70">
        <f>IF('1'!K16&lt;=8.5,IF('1'!K16&gt;=6.5,1,2),2)</f>
        <v>1</v>
      </c>
      <c r="C18" s="70">
        <f>IF('1'!L16="ND",6,IF('1'!L16&gt;=6.5,1,IF('1'!L16&gt;=5.5,2,IF('1'!L16&gt;=4.5,3,IF('1'!L16&gt;=3,4,IF('1'!L16&gt;=2,5,6))))))</f>
        <v>3</v>
      </c>
      <c r="D18" s="70">
        <f>IF('1'!O16="ND",1,IF('1'!O16&lt;=1,1,IF('1'!O16&lt;=2,2,IF('1'!O16&lt;=4,3,4))))</f>
        <v>3</v>
      </c>
      <c r="E18" s="70">
        <f>IF('1'!Q16="ND",1,IF('1'!Q16&lt;=25,1,IF('1'!Q16&lt;=40,3,IF('1'!Q16&lt;=100,4,5))))</f>
        <v>1</v>
      </c>
      <c r="F18" s="70">
        <f>IF(續完!L16="－","－",IF(續完!L16="ND",1,IF(續完!L16&lt;=50,1,IF(續完!L16&lt;=5000,2,IF(續完!L16&lt;=10000,3,4)))))</f>
        <v>2</v>
      </c>
      <c r="G18" s="70">
        <f>IF(續完!N16="ND",1,IF(續完!N16&lt;=0.1,1,IF(續完!N16&lt;=0.3,2,4)))</f>
        <v>4</v>
      </c>
      <c r="H18" s="70">
        <f>IF('1'!N16="－","－",IF('1'!N16="ND",1,IF('1'!N16&lt;=0.02,1,IF('1'!N16&lt;=0.05,2,3))))</f>
        <v>3</v>
      </c>
      <c r="I18" s="70">
        <f t="shared" si="2"/>
        <v>4</v>
      </c>
      <c r="J18" s="79" t="str">
        <f t="shared" si="3"/>
        <v>丁</v>
      </c>
    </row>
    <row r="19" spans="1:10" x14ac:dyDescent="0.25">
      <c r="A19" s="214" t="s">
        <v>204</v>
      </c>
      <c r="B19" s="70">
        <f>IF('1'!K17&lt;=8.5,IF('1'!K17&gt;=6.5,1,2),2)</f>
        <v>1</v>
      </c>
      <c r="C19" s="70">
        <f>IF('1'!L17="ND",6,IF('1'!L17&gt;=6.5,1,IF('1'!L17&gt;=5.5,2,IF('1'!L17&gt;=4.5,3,IF('1'!L17&gt;=3,4,IF('1'!L17&gt;=2,5,6))))))</f>
        <v>3</v>
      </c>
      <c r="D19" s="70">
        <f>IF('1'!O17="ND",1,IF('1'!O17&lt;=1,1,IF('1'!O17&lt;=2,2,IF('1'!O17&lt;=4,3,4))))</f>
        <v>4</v>
      </c>
      <c r="E19" s="70">
        <f>IF('1'!Q17="ND",1,IF('1'!Q17&lt;=25,1,IF('1'!Q17&lt;=40,3,IF('1'!Q17&lt;=100,4,5))))</f>
        <v>1</v>
      </c>
      <c r="F19" s="70">
        <f>IF(續完!L17="－","－",IF(續完!L17="ND",1,IF(續完!L17&lt;=50,1,IF(續完!L17&lt;=5000,2,IF(續完!L17&lt;=10000,3,4)))))</f>
        <v>2</v>
      </c>
      <c r="G19" s="70">
        <f>IF(續完!N17="ND",1,IF(續完!N17&lt;=0.1,1,IF(續完!N17&lt;=0.3,2,4)))</f>
        <v>2</v>
      </c>
      <c r="H19" s="70">
        <f>IF('1'!N17="－","－",IF('1'!N17="ND",1,IF('1'!N17&lt;=0.02,1,IF('1'!N17&lt;=0.05,2,3))))</f>
        <v>3</v>
      </c>
      <c r="I19" s="70">
        <f t="shared" si="2"/>
        <v>4</v>
      </c>
      <c r="J19" s="79" t="str">
        <f t="shared" si="3"/>
        <v>丁</v>
      </c>
    </row>
  </sheetData>
  <phoneticPr fontId="12" type="noConversion"/>
  <pageMargins left="0.57999999999999996"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0"/>
  <sheetViews>
    <sheetView tabSelected="1" workbookViewId="0">
      <selection activeCell="B18" sqref="B18"/>
    </sheetView>
  </sheetViews>
  <sheetFormatPr defaultRowHeight="15.75" x14ac:dyDescent="0.25"/>
  <cols>
    <col min="1" max="1" width="2.875" style="69" customWidth="1"/>
    <col min="2" max="2" width="19" style="69" customWidth="1"/>
    <col min="3" max="3" width="12.75" style="69" customWidth="1"/>
    <col min="4" max="4" width="10.375" style="69" customWidth="1"/>
    <col min="5" max="16384" width="9" style="69"/>
  </cols>
  <sheetData>
    <row r="1" spans="2:21" s="86" customFormat="1" ht="24" customHeight="1" x14ac:dyDescent="0.4">
      <c r="B1" s="218" t="s">
        <v>211</v>
      </c>
      <c r="C1" s="85"/>
      <c r="D1" s="85"/>
      <c r="E1" s="85"/>
      <c r="F1" s="85"/>
      <c r="G1" s="85"/>
      <c r="H1" s="85"/>
      <c r="I1" s="85"/>
      <c r="J1" s="85"/>
      <c r="K1" s="85"/>
      <c r="L1" s="85"/>
      <c r="M1" s="85"/>
      <c r="N1" s="85"/>
      <c r="O1" s="85"/>
      <c r="P1" s="85"/>
      <c r="Q1" s="85"/>
      <c r="R1" s="85"/>
      <c r="S1" s="85"/>
      <c r="T1" s="85"/>
      <c r="U1" s="85"/>
    </row>
    <row r="2" spans="2:21" s="88" customFormat="1" ht="24" customHeight="1" x14ac:dyDescent="0.3">
      <c r="B2" s="9" t="s">
        <v>86</v>
      </c>
      <c r="C2" s="87"/>
      <c r="D2" s="87"/>
      <c r="E2" s="87"/>
      <c r="F2" s="87"/>
      <c r="G2" s="87"/>
      <c r="H2" s="87"/>
      <c r="I2" s="87"/>
      <c r="J2" s="87"/>
      <c r="K2" s="87"/>
      <c r="L2" s="87"/>
      <c r="M2" s="87"/>
      <c r="N2" s="87"/>
      <c r="O2" s="87"/>
      <c r="P2" s="87"/>
      <c r="Q2" s="87"/>
      <c r="R2" s="87"/>
      <c r="S2" s="87"/>
      <c r="T2" s="87"/>
      <c r="U2" s="87"/>
    </row>
    <row r="3" spans="2:21" s="88" customFormat="1" ht="24" customHeight="1" x14ac:dyDescent="0.3">
      <c r="B3" s="9" t="s">
        <v>99</v>
      </c>
      <c r="C3" s="87"/>
      <c r="D3" s="87"/>
      <c r="E3" s="87"/>
      <c r="F3" s="87"/>
      <c r="G3" s="87"/>
      <c r="H3" s="87"/>
      <c r="I3" s="87"/>
      <c r="J3" s="87"/>
      <c r="K3" s="87"/>
      <c r="L3" s="87"/>
      <c r="M3" s="87"/>
      <c r="N3" s="87"/>
      <c r="O3" s="87"/>
      <c r="P3" s="87"/>
      <c r="Q3" s="87"/>
      <c r="R3" s="87"/>
      <c r="S3" s="87"/>
      <c r="T3" s="87"/>
      <c r="U3" s="87"/>
    </row>
    <row r="4" spans="2:21" s="88" customFormat="1" ht="24" customHeight="1" thickBot="1" x14ac:dyDescent="0.35">
      <c r="B4" s="9" t="s">
        <v>100</v>
      </c>
      <c r="C4" s="87"/>
      <c r="D4" s="87"/>
      <c r="E4" s="87"/>
      <c r="F4" s="87"/>
      <c r="G4" s="87"/>
      <c r="H4" s="87"/>
      <c r="I4" s="87"/>
      <c r="J4" s="87"/>
      <c r="K4" s="87"/>
      <c r="L4" s="87"/>
      <c r="M4" s="87"/>
      <c r="N4" s="87"/>
      <c r="O4" s="87"/>
      <c r="P4" s="87"/>
      <c r="Q4" s="87"/>
      <c r="R4" s="87"/>
      <c r="S4" s="87"/>
      <c r="T4" s="87"/>
      <c r="U4" s="87"/>
    </row>
    <row r="5" spans="2:21" ht="22.5" customHeight="1" x14ac:dyDescent="0.3">
      <c r="B5" s="163"/>
      <c r="C5" s="164" t="s">
        <v>212</v>
      </c>
      <c r="D5" s="164" t="s">
        <v>215</v>
      </c>
      <c r="E5" s="164" t="s">
        <v>87</v>
      </c>
      <c r="F5" s="165" t="s">
        <v>88</v>
      </c>
    </row>
    <row r="6" spans="2:21" ht="16.5" x14ac:dyDescent="0.25">
      <c r="B6" s="166" t="s">
        <v>101</v>
      </c>
      <c r="C6" s="167" t="s">
        <v>102</v>
      </c>
      <c r="D6" s="167" t="s">
        <v>89</v>
      </c>
      <c r="E6" s="167" t="s">
        <v>90</v>
      </c>
      <c r="F6" s="168" t="s">
        <v>103</v>
      </c>
    </row>
    <row r="7" spans="2:21" ht="16.5" x14ac:dyDescent="0.25">
      <c r="B7" s="166" t="s">
        <v>104</v>
      </c>
      <c r="C7" s="167" t="s">
        <v>105</v>
      </c>
      <c r="D7" s="167" t="s">
        <v>91</v>
      </c>
      <c r="E7" s="167" t="s">
        <v>92</v>
      </c>
      <c r="F7" s="168" t="s">
        <v>106</v>
      </c>
    </row>
    <row r="8" spans="2:21" ht="16.5" x14ac:dyDescent="0.25">
      <c r="B8" s="166" t="s">
        <v>107</v>
      </c>
      <c r="C8" s="167" t="s">
        <v>108</v>
      </c>
      <c r="D8" s="167" t="s">
        <v>93</v>
      </c>
      <c r="E8" s="167" t="s">
        <v>94</v>
      </c>
      <c r="F8" s="168" t="s">
        <v>109</v>
      </c>
    </row>
    <row r="9" spans="2:21" ht="16.5" x14ac:dyDescent="0.25">
      <c r="B9" s="166" t="s">
        <v>110</v>
      </c>
      <c r="C9" s="167" t="s">
        <v>111</v>
      </c>
      <c r="D9" s="167" t="s">
        <v>95</v>
      </c>
      <c r="E9" s="167" t="s">
        <v>96</v>
      </c>
      <c r="F9" s="168" t="s">
        <v>112</v>
      </c>
    </row>
    <row r="10" spans="2:21" ht="16.5" x14ac:dyDescent="0.25">
      <c r="B10" s="166" t="s">
        <v>113</v>
      </c>
      <c r="C10" s="167">
        <v>1</v>
      </c>
      <c r="D10" s="167">
        <v>3</v>
      </c>
      <c r="E10" s="167">
        <v>6</v>
      </c>
      <c r="F10" s="168">
        <v>10</v>
      </c>
    </row>
    <row r="11" spans="2:21" ht="17.25" thickBot="1" x14ac:dyDescent="0.3">
      <c r="B11" s="169" t="s">
        <v>114</v>
      </c>
      <c r="C11" s="170" t="s">
        <v>103</v>
      </c>
      <c r="D11" s="170" t="s">
        <v>97</v>
      </c>
      <c r="E11" s="170" t="s">
        <v>98</v>
      </c>
      <c r="F11" s="171" t="s">
        <v>115</v>
      </c>
    </row>
    <row r="12" spans="2:21" s="88" customFormat="1" ht="22.5" customHeight="1" x14ac:dyDescent="0.3">
      <c r="B12" s="200" t="s">
        <v>167</v>
      </c>
      <c r="C12" s="87"/>
      <c r="D12" s="87"/>
      <c r="E12" s="87"/>
      <c r="F12" s="87"/>
      <c r="G12" s="87"/>
      <c r="H12" s="87"/>
      <c r="I12" s="87"/>
      <c r="J12" s="87"/>
      <c r="K12" s="87"/>
      <c r="L12" s="87"/>
      <c r="M12" s="87"/>
      <c r="N12" s="87"/>
      <c r="O12" s="87"/>
      <c r="P12" s="87"/>
      <c r="Q12" s="87"/>
      <c r="R12" s="87"/>
      <c r="S12" s="87"/>
    </row>
    <row r="13" spans="2:21" s="88" customFormat="1" ht="22.5" customHeight="1" x14ac:dyDescent="0.3">
      <c r="B13" s="89" t="s">
        <v>213</v>
      </c>
      <c r="C13" s="87"/>
      <c r="D13" s="87"/>
      <c r="E13" s="87"/>
      <c r="F13" s="87"/>
      <c r="G13" s="87"/>
      <c r="H13" s="87"/>
      <c r="I13" s="187"/>
      <c r="J13" s="192"/>
      <c r="K13" s="199"/>
      <c r="L13" s="199"/>
      <c r="M13" s="199"/>
      <c r="N13" s="199"/>
      <c r="O13" s="199"/>
      <c r="P13" s="199"/>
      <c r="Q13" s="199"/>
      <c r="R13" s="199"/>
      <c r="S13" s="199"/>
    </row>
    <row r="14" spans="2:21" s="88" customFormat="1" ht="22.5" customHeight="1" x14ac:dyDescent="0.3">
      <c r="B14" s="200" t="s">
        <v>166</v>
      </c>
      <c r="C14" s="87"/>
      <c r="D14" s="87"/>
      <c r="E14" s="87"/>
      <c r="F14" s="87"/>
      <c r="G14" s="87"/>
      <c r="H14" s="87"/>
      <c r="I14" s="187"/>
      <c r="J14" s="192"/>
      <c r="K14" s="199"/>
      <c r="L14" s="87"/>
      <c r="M14" s="87"/>
      <c r="N14" s="87"/>
      <c r="O14" s="87"/>
      <c r="P14" s="87"/>
      <c r="Q14" s="87"/>
      <c r="R14" s="87"/>
      <c r="S14" s="87"/>
    </row>
    <row r="15" spans="2:21" ht="22.5" customHeight="1" x14ac:dyDescent="0.3">
      <c r="B15" s="89" t="s">
        <v>214</v>
      </c>
      <c r="I15" s="188"/>
      <c r="J15" s="192"/>
      <c r="K15" s="199"/>
    </row>
    <row r="16" spans="2:21" s="88" customFormat="1" ht="22.5" customHeight="1" x14ac:dyDescent="0.3">
      <c r="B16" s="200" t="s">
        <v>219</v>
      </c>
      <c r="C16" s="87"/>
      <c r="D16" s="87"/>
      <c r="E16" s="87"/>
      <c r="F16" s="87"/>
      <c r="G16" s="87"/>
      <c r="H16" s="87"/>
      <c r="I16" s="187"/>
      <c r="J16" s="192"/>
      <c r="K16" s="199"/>
      <c r="L16" s="87"/>
      <c r="M16" s="87"/>
      <c r="N16" s="87"/>
      <c r="O16" s="87"/>
      <c r="P16" s="87"/>
      <c r="Q16" s="87"/>
      <c r="R16" s="87"/>
      <c r="S16" s="87"/>
    </row>
    <row r="17" spans="2:11" ht="22.5" customHeight="1" x14ac:dyDescent="0.3">
      <c r="B17" s="89" t="s">
        <v>216</v>
      </c>
      <c r="I17" s="188"/>
      <c r="J17" s="198"/>
      <c r="K17" s="199"/>
    </row>
    <row r="18" spans="2:11" ht="19.5" x14ac:dyDescent="0.3">
      <c r="B18" s="200" t="s">
        <v>220</v>
      </c>
      <c r="J18" s="89"/>
    </row>
    <row r="19" spans="2:11" ht="19.5" x14ac:dyDescent="0.3">
      <c r="B19" s="89" t="s">
        <v>217</v>
      </c>
    </row>
    <row r="20" spans="2:11" ht="19.5" x14ac:dyDescent="0.3">
      <c r="B20" s="9"/>
    </row>
  </sheetData>
  <phoneticPr fontId="12" type="noConversion"/>
  <pageMargins left="0.75" right="0.75" top="0.73" bottom="0.64"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vt:i4>
      </vt:variant>
    </vt:vector>
  </HeadingPairs>
  <TitlesOfParts>
    <vt:vector size="8" baseType="lpstr">
      <vt:lpstr>1</vt:lpstr>
      <vt:lpstr>續完</vt:lpstr>
      <vt:lpstr>基本資料表</vt:lpstr>
      <vt:lpstr>水體分類</vt:lpstr>
      <vt:lpstr>監測結果說明</vt:lpstr>
      <vt:lpstr>'1'!Print_Area</vt:lpstr>
      <vt:lpstr>基本資料表!Print_Area</vt:lpstr>
      <vt:lpstr>續完!Print_Area</vt:lpstr>
    </vt:vector>
  </TitlesOfParts>
  <Company>環保署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統計室</dc:creator>
  <cp:lastModifiedBy>Admin</cp:lastModifiedBy>
  <cp:lastPrinted>2013-12-24T06:42:42Z</cp:lastPrinted>
  <dcterms:created xsi:type="dcterms:W3CDTF">1997-10-06T13:23:22Z</dcterms:created>
  <dcterms:modified xsi:type="dcterms:W3CDTF">2014-01-10T01:40:24Z</dcterms:modified>
</cp:coreProperties>
</file>